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ropbox\Live Publications\2022       Tuned hypoxic response improved T cell function\Source data\"/>
    </mc:Choice>
  </mc:AlternateContent>
  <xr:revisionPtr revIDLastSave="0" documentId="13_ncr:1_{E4359793-5121-4759-972D-C12EBC604168}" xr6:coauthVersionLast="47" xr6:coauthVersionMax="47" xr10:uidLastSave="{00000000-0000-0000-0000-000000000000}"/>
  <bookViews>
    <workbookView xWindow="-98" yWindow="-98" windowWidth="28996" windowHeight="17475" activeTab="4" xr2:uid="{951C2057-3D36-430C-A6DE-18FE140E4DE4}"/>
  </bookViews>
  <sheets>
    <sheet name="Fig 3B" sheetId="2" r:id="rId1"/>
    <sheet name="Fig 3C" sheetId="1" r:id="rId2"/>
    <sheet name="Fig 3D" sheetId="3" r:id="rId3"/>
    <sheet name="Fig 3E" sheetId="4" r:id="rId4"/>
    <sheet name="Fig 3G" sheetId="5" r:id="rId5"/>
    <sheet name="Fig 3H-I" sheetId="7" r:id="rId6"/>
    <sheet name="Fig 3J" sheetId="6" r:id="rId7"/>
    <sheet name="Fig 3K-L" sheetId="8" r:id="rId8"/>
  </sheets>
  <definedNames>
    <definedName name="_xlnm._FilterDatabase" localSheetId="5" hidden="1">'Fig 3H-I'!$A$35:$S$590</definedName>
    <definedName name="_xlnm._FilterDatabase" localSheetId="7" hidden="1">'Fig 3K-L'!$A$41:$R$937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2" i="4" l="1"/>
  <c r="AG32" i="4"/>
  <c r="AH32" i="4"/>
  <c r="AI32" i="4"/>
  <c r="AJ32" i="4"/>
  <c r="AK32" i="4"/>
  <c r="AL32" i="4"/>
  <c r="AM32" i="4"/>
  <c r="AN32" i="4"/>
  <c r="AO32" i="4"/>
  <c r="AP32" i="4"/>
  <c r="AF33" i="4"/>
  <c r="AG33" i="4"/>
  <c r="AH33" i="4"/>
  <c r="AI33" i="4"/>
  <c r="AJ33" i="4"/>
  <c r="AK33" i="4"/>
  <c r="AL33" i="4"/>
  <c r="AM33" i="4"/>
  <c r="AN33" i="4"/>
  <c r="AO33" i="4"/>
  <c r="AP33" i="4"/>
  <c r="AF34" i="4"/>
  <c r="AG34" i="4"/>
  <c r="AH34" i="4"/>
  <c r="AI34" i="4"/>
  <c r="AJ34" i="4"/>
  <c r="AK34" i="4"/>
  <c r="AL34" i="4"/>
  <c r="AM34" i="4"/>
  <c r="AN34" i="4"/>
  <c r="AO34" i="4"/>
  <c r="AP34" i="4"/>
  <c r="AF35" i="4"/>
  <c r="AG35" i="4"/>
  <c r="AH35" i="4"/>
  <c r="AI35" i="4"/>
  <c r="AJ35" i="4"/>
  <c r="AK35" i="4"/>
  <c r="AL35" i="4"/>
  <c r="AM35" i="4"/>
  <c r="AN35" i="4"/>
  <c r="AO35" i="4"/>
  <c r="AP35" i="4"/>
  <c r="AF36" i="4"/>
  <c r="AG36" i="4"/>
  <c r="AH36" i="4"/>
  <c r="AI36" i="4"/>
  <c r="AJ36" i="4"/>
  <c r="AK36" i="4"/>
  <c r="AL36" i="4"/>
  <c r="AM36" i="4"/>
  <c r="AN36" i="4"/>
  <c r="AO36" i="4"/>
  <c r="AP36" i="4"/>
  <c r="AF37" i="4"/>
  <c r="AG37" i="4"/>
  <c r="AH37" i="4"/>
  <c r="AI37" i="4"/>
  <c r="AJ37" i="4"/>
  <c r="AK37" i="4"/>
  <c r="AL37" i="4"/>
  <c r="AM37" i="4"/>
  <c r="AN37" i="4"/>
  <c r="AO37" i="4"/>
  <c r="AP37" i="4"/>
  <c r="AG31" i="4"/>
  <c r="AH31" i="4"/>
  <c r="AI31" i="4"/>
  <c r="AJ31" i="4"/>
  <c r="AK31" i="4"/>
  <c r="AL31" i="4"/>
  <c r="AM31" i="4"/>
  <c r="AN31" i="4"/>
  <c r="AO31" i="4"/>
  <c r="AP31" i="4"/>
  <c r="AF31" i="4"/>
  <c r="AG24" i="4"/>
  <c r="AH24" i="4"/>
  <c r="AI24" i="4"/>
  <c r="AJ24" i="4"/>
  <c r="AK24" i="4"/>
  <c r="AL24" i="4"/>
  <c r="AM24" i="4"/>
  <c r="AN24" i="4"/>
  <c r="AO24" i="4"/>
  <c r="AP24" i="4"/>
  <c r="AG25" i="4"/>
  <c r="AH25" i="4"/>
  <c r="AI25" i="4"/>
  <c r="AJ25" i="4"/>
  <c r="AK25" i="4"/>
  <c r="AL25" i="4"/>
  <c r="AM25" i="4"/>
  <c r="AN25" i="4"/>
  <c r="AO25" i="4"/>
  <c r="AP25" i="4"/>
  <c r="AG26" i="4"/>
  <c r="AH26" i="4"/>
  <c r="AI26" i="4"/>
  <c r="AJ26" i="4"/>
  <c r="AK26" i="4"/>
  <c r="AL26" i="4"/>
  <c r="AM26" i="4"/>
  <c r="AN26" i="4"/>
  <c r="AO26" i="4"/>
  <c r="AP26" i="4"/>
  <c r="AG27" i="4"/>
  <c r="AH27" i="4"/>
  <c r="AI27" i="4"/>
  <c r="AJ27" i="4"/>
  <c r="AK27" i="4"/>
  <c r="AL27" i="4"/>
  <c r="AM27" i="4"/>
  <c r="AN27" i="4"/>
  <c r="AO27" i="4"/>
  <c r="AP27" i="4"/>
  <c r="AG28" i="4"/>
  <c r="AH28" i="4"/>
  <c r="AI28" i="4"/>
  <c r="AJ28" i="4"/>
  <c r="AK28" i="4"/>
  <c r="AL28" i="4"/>
  <c r="AM28" i="4"/>
  <c r="AN28" i="4"/>
  <c r="AO28" i="4"/>
  <c r="AP28" i="4"/>
  <c r="AG29" i="4"/>
  <c r="AH29" i="4"/>
  <c r="AI29" i="4"/>
  <c r="AJ29" i="4"/>
  <c r="AK29" i="4"/>
  <c r="AL29" i="4"/>
  <c r="AM29" i="4"/>
  <c r="AN29" i="4"/>
  <c r="AO29" i="4"/>
  <c r="AP29" i="4"/>
  <c r="AG30" i="4"/>
  <c r="AH30" i="4"/>
  <c r="AI30" i="4"/>
  <c r="AJ30" i="4"/>
  <c r="AK30" i="4"/>
  <c r="AL30" i="4"/>
  <c r="AM30" i="4"/>
  <c r="AN30" i="4"/>
  <c r="AO30" i="4"/>
  <c r="AP30" i="4"/>
  <c r="AF25" i="4"/>
  <c r="AF26" i="4"/>
  <c r="AF27" i="4"/>
  <c r="AF28" i="4"/>
  <c r="AF29" i="4"/>
  <c r="AF30" i="4"/>
  <c r="AF24" i="4"/>
  <c r="P905" i="8" l="1"/>
  <c r="O905" i="8"/>
  <c r="G905" i="8"/>
  <c r="F905" i="8"/>
  <c r="E905" i="8"/>
  <c r="P904" i="8"/>
  <c r="O904" i="8"/>
  <c r="G904" i="8"/>
  <c r="F904" i="8"/>
  <c r="E904" i="8"/>
  <c r="P903" i="8"/>
  <c r="O903" i="8"/>
  <c r="G903" i="8"/>
  <c r="F903" i="8"/>
  <c r="E903" i="8"/>
  <c r="P902" i="8"/>
  <c r="O902" i="8"/>
  <c r="G902" i="8"/>
  <c r="F902" i="8"/>
  <c r="E902" i="8"/>
  <c r="P901" i="8"/>
  <c r="O901" i="8"/>
  <c r="G901" i="8"/>
  <c r="F901" i="8"/>
  <c r="E901" i="8"/>
  <c r="P900" i="8"/>
  <c r="O900" i="8"/>
  <c r="G900" i="8"/>
  <c r="F900" i="8"/>
  <c r="E900" i="8"/>
  <c r="P899" i="8"/>
  <c r="O899" i="8"/>
  <c r="G899" i="8"/>
  <c r="F899" i="8"/>
  <c r="E899" i="8"/>
  <c r="P898" i="8"/>
  <c r="O898" i="8"/>
  <c r="G898" i="8"/>
  <c r="F898" i="8"/>
  <c r="E898" i="8"/>
  <c r="P897" i="8"/>
  <c r="O897" i="8"/>
  <c r="G897" i="8"/>
  <c r="F897" i="8"/>
  <c r="E897" i="8"/>
  <c r="P896" i="8"/>
  <c r="O896" i="8"/>
  <c r="G896" i="8"/>
  <c r="F896" i="8"/>
  <c r="E896" i="8"/>
  <c r="P895" i="8"/>
  <c r="O895" i="8"/>
  <c r="G895" i="8"/>
  <c r="F895" i="8"/>
  <c r="E895" i="8"/>
  <c r="P894" i="8"/>
  <c r="O894" i="8"/>
  <c r="G894" i="8"/>
  <c r="F894" i="8"/>
  <c r="E894" i="8"/>
  <c r="P893" i="8"/>
  <c r="O893" i="8"/>
  <c r="G893" i="8"/>
  <c r="F893" i="8"/>
  <c r="E893" i="8"/>
  <c r="P892" i="8"/>
  <c r="O892" i="8"/>
  <c r="G892" i="8"/>
  <c r="F892" i="8"/>
  <c r="E892" i="8"/>
  <c r="P891" i="8"/>
  <c r="O891" i="8"/>
  <c r="G891" i="8"/>
  <c r="F891" i="8"/>
  <c r="E891" i="8"/>
  <c r="P890" i="8"/>
  <c r="O890" i="8"/>
  <c r="G890" i="8"/>
  <c r="F890" i="8"/>
  <c r="E890" i="8"/>
  <c r="P889" i="8"/>
  <c r="O889" i="8"/>
  <c r="G889" i="8"/>
  <c r="F889" i="8"/>
  <c r="E889" i="8"/>
  <c r="P888" i="8"/>
  <c r="O888" i="8"/>
  <c r="G888" i="8"/>
  <c r="F888" i="8"/>
  <c r="E888" i="8"/>
  <c r="P887" i="8"/>
  <c r="O887" i="8"/>
  <c r="G887" i="8"/>
  <c r="F887" i="8"/>
  <c r="E887" i="8"/>
  <c r="P886" i="8"/>
  <c r="O886" i="8"/>
  <c r="G886" i="8"/>
  <c r="F886" i="8"/>
  <c r="E886" i="8"/>
  <c r="P885" i="8"/>
  <c r="O885" i="8"/>
  <c r="G885" i="8"/>
  <c r="F885" i="8"/>
  <c r="E885" i="8"/>
  <c r="P884" i="8"/>
  <c r="O884" i="8"/>
  <c r="G884" i="8"/>
  <c r="F884" i="8"/>
  <c r="E884" i="8"/>
  <c r="P883" i="8"/>
  <c r="O883" i="8"/>
  <c r="G883" i="8"/>
  <c r="F883" i="8"/>
  <c r="E883" i="8"/>
  <c r="P882" i="8"/>
  <c r="O882" i="8"/>
  <c r="G882" i="8"/>
  <c r="F882" i="8"/>
  <c r="E882" i="8"/>
  <c r="P881" i="8"/>
  <c r="O881" i="8"/>
  <c r="G881" i="8"/>
  <c r="F881" i="8"/>
  <c r="E881" i="8"/>
  <c r="P880" i="8"/>
  <c r="O880" i="8"/>
  <c r="G880" i="8"/>
  <c r="F880" i="8"/>
  <c r="E880" i="8"/>
  <c r="P879" i="8"/>
  <c r="O879" i="8"/>
  <c r="G879" i="8"/>
  <c r="F879" i="8"/>
  <c r="E879" i="8"/>
  <c r="P878" i="8"/>
  <c r="O878" i="8"/>
  <c r="G878" i="8"/>
  <c r="F878" i="8"/>
  <c r="E878" i="8"/>
  <c r="P877" i="8"/>
  <c r="O877" i="8"/>
  <c r="G877" i="8"/>
  <c r="F877" i="8"/>
  <c r="E877" i="8"/>
  <c r="P876" i="8"/>
  <c r="O876" i="8"/>
  <c r="G876" i="8"/>
  <c r="F876" i="8"/>
  <c r="E876" i="8"/>
  <c r="P875" i="8"/>
  <c r="O875" i="8"/>
  <c r="G875" i="8"/>
  <c r="F875" i="8"/>
  <c r="E875" i="8"/>
  <c r="P874" i="8"/>
  <c r="O874" i="8"/>
  <c r="G874" i="8"/>
  <c r="F874" i="8"/>
  <c r="E874" i="8"/>
  <c r="P873" i="8"/>
  <c r="O873" i="8"/>
  <c r="G873" i="8"/>
  <c r="F873" i="8"/>
  <c r="E873" i="8"/>
  <c r="P872" i="8"/>
  <c r="O872" i="8"/>
  <c r="G872" i="8"/>
  <c r="F872" i="8"/>
  <c r="E872" i="8"/>
  <c r="P871" i="8"/>
  <c r="O871" i="8"/>
  <c r="G871" i="8"/>
  <c r="F871" i="8"/>
  <c r="E871" i="8"/>
  <c r="P870" i="8"/>
  <c r="O870" i="8"/>
  <c r="G870" i="8"/>
  <c r="F870" i="8"/>
  <c r="E870" i="8"/>
  <c r="P869" i="8"/>
  <c r="O869" i="8"/>
  <c r="G869" i="8"/>
  <c r="F869" i="8"/>
  <c r="E869" i="8"/>
  <c r="P868" i="8"/>
  <c r="O868" i="8"/>
  <c r="G868" i="8"/>
  <c r="F868" i="8"/>
  <c r="E868" i="8"/>
  <c r="P867" i="8"/>
  <c r="O867" i="8"/>
  <c r="G867" i="8"/>
  <c r="F867" i="8"/>
  <c r="E867" i="8"/>
  <c r="P866" i="8"/>
  <c r="O866" i="8"/>
  <c r="G866" i="8"/>
  <c r="F866" i="8"/>
  <c r="E866" i="8"/>
  <c r="P865" i="8"/>
  <c r="O865" i="8"/>
  <c r="G865" i="8"/>
  <c r="F865" i="8"/>
  <c r="E865" i="8"/>
  <c r="P864" i="8"/>
  <c r="O864" i="8"/>
  <c r="G864" i="8"/>
  <c r="F864" i="8"/>
  <c r="E864" i="8"/>
  <c r="P863" i="8"/>
  <c r="O863" i="8"/>
  <c r="G863" i="8"/>
  <c r="F863" i="8"/>
  <c r="E863" i="8"/>
  <c r="P862" i="8"/>
  <c r="O862" i="8"/>
  <c r="G862" i="8"/>
  <c r="F862" i="8"/>
  <c r="E862" i="8"/>
  <c r="P861" i="8"/>
  <c r="O861" i="8"/>
  <c r="G861" i="8"/>
  <c r="F861" i="8"/>
  <c r="E861" i="8"/>
  <c r="P860" i="8"/>
  <c r="O860" i="8"/>
  <c r="G860" i="8"/>
  <c r="F860" i="8"/>
  <c r="E860" i="8"/>
  <c r="P859" i="8"/>
  <c r="O859" i="8"/>
  <c r="G859" i="8"/>
  <c r="F859" i="8"/>
  <c r="E859" i="8"/>
  <c r="P858" i="8"/>
  <c r="O858" i="8"/>
  <c r="G858" i="8"/>
  <c r="F858" i="8"/>
  <c r="E858" i="8"/>
  <c r="P857" i="8"/>
  <c r="O857" i="8"/>
  <c r="G857" i="8"/>
  <c r="F857" i="8"/>
  <c r="E857" i="8"/>
  <c r="P856" i="8"/>
  <c r="O856" i="8"/>
  <c r="G856" i="8"/>
  <c r="F856" i="8"/>
  <c r="E856" i="8"/>
  <c r="P855" i="8"/>
  <c r="O855" i="8"/>
  <c r="G855" i="8"/>
  <c r="F855" i="8"/>
  <c r="E855" i="8"/>
  <c r="P854" i="8"/>
  <c r="O854" i="8"/>
  <c r="G854" i="8"/>
  <c r="F854" i="8"/>
  <c r="E854" i="8"/>
  <c r="P853" i="8"/>
  <c r="O853" i="8"/>
  <c r="G853" i="8"/>
  <c r="F853" i="8"/>
  <c r="E853" i="8"/>
  <c r="P852" i="8"/>
  <c r="O852" i="8"/>
  <c r="G852" i="8"/>
  <c r="F852" i="8"/>
  <c r="E852" i="8"/>
  <c r="P851" i="8"/>
  <c r="O851" i="8"/>
  <c r="G851" i="8"/>
  <c r="F851" i="8"/>
  <c r="E851" i="8"/>
  <c r="P850" i="8"/>
  <c r="O850" i="8"/>
  <c r="G850" i="8"/>
  <c r="F850" i="8"/>
  <c r="E850" i="8"/>
  <c r="P849" i="8"/>
  <c r="O849" i="8"/>
  <c r="G849" i="8"/>
  <c r="F849" i="8"/>
  <c r="E849" i="8"/>
  <c r="P848" i="8"/>
  <c r="O848" i="8"/>
  <c r="G848" i="8"/>
  <c r="F848" i="8"/>
  <c r="E848" i="8"/>
  <c r="P847" i="8"/>
  <c r="O847" i="8"/>
  <c r="G847" i="8"/>
  <c r="F847" i="8"/>
  <c r="E847" i="8"/>
  <c r="P846" i="8"/>
  <c r="O846" i="8"/>
  <c r="G846" i="8"/>
  <c r="F846" i="8"/>
  <c r="E846" i="8"/>
  <c r="P845" i="8"/>
  <c r="O845" i="8"/>
  <c r="G845" i="8"/>
  <c r="F845" i="8"/>
  <c r="E845" i="8"/>
  <c r="P844" i="8"/>
  <c r="O844" i="8"/>
  <c r="G844" i="8"/>
  <c r="F844" i="8"/>
  <c r="E844" i="8"/>
  <c r="P843" i="8"/>
  <c r="O843" i="8"/>
  <c r="G843" i="8"/>
  <c r="F843" i="8"/>
  <c r="E843" i="8"/>
  <c r="P842" i="8"/>
  <c r="O842" i="8"/>
  <c r="G842" i="8"/>
  <c r="F842" i="8"/>
  <c r="E842" i="8"/>
  <c r="P841" i="8"/>
  <c r="O841" i="8"/>
  <c r="G841" i="8"/>
  <c r="F841" i="8"/>
  <c r="E841" i="8"/>
  <c r="P840" i="8"/>
  <c r="O840" i="8"/>
  <c r="G840" i="8"/>
  <c r="F840" i="8"/>
  <c r="E840" i="8"/>
  <c r="P839" i="8"/>
  <c r="O839" i="8"/>
  <c r="G839" i="8"/>
  <c r="F839" i="8"/>
  <c r="E839" i="8"/>
  <c r="P838" i="8"/>
  <c r="O838" i="8"/>
  <c r="G838" i="8"/>
  <c r="F838" i="8"/>
  <c r="E838" i="8"/>
  <c r="P837" i="8"/>
  <c r="O837" i="8"/>
  <c r="G837" i="8"/>
  <c r="F837" i="8"/>
  <c r="E837" i="8"/>
  <c r="P836" i="8"/>
  <c r="O836" i="8"/>
  <c r="G836" i="8"/>
  <c r="F836" i="8"/>
  <c r="E836" i="8"/>
  <c r="P835" i="8"/>
  <c r="O835" i="8"/>
  <c r="G835" i="8"/>
  <c r="F835" i="8"/>
  <c r="E835" i="8"/>
  <c r="P834" i="8"/>
  <c r="O834" i="8"/>
  <c r="G834" i="8"/>
  <c r="F834" i="8"/>
  <c r="E834" i="8"/>
  <c r="P833" i="8"/>
  <c r="O833" i="8"/>
  <c r="G833" i="8"/>
  <c r="F833" i="8"/>
  <c r="E833" i="8"/>
  <c r="P832" i="8"/>
  <c r="O832" i="8"/>
  <c r="G832" i="8"/>
  <c r="F832" i="8"/>
  <c r="E832" i="8"/>
  <c r="P831" i="8"/>
  <c r="O831" i="8"/>
  <c r="G831" i="8"/>
  <c r="F831" i="8"/>
  <c r="E831" i="8"/>
  <c r="P830" i="8"/>
  <c r="O830" i="8"/>
  <c r="G830" i="8"/>
  <c r="F830" i="8"/>
  <c r="E830" i="8"/>
  <c r="P829" i="8"/>
  <c r="O829" i="8"/>
  <c r="G829" i="8"/>
  <c r="F829" i="8"/>
  <c r="E829" i="8"/>
  <c r="P828" i="8"/>
  <c r="O828" i="8"/>
  <c r="G828" i="8"/>
  <c r="F828" i="8"/>
  <c r="E828" i="8"/>
  <c r="P827" i="8"/>
  <c r="O827" i="8"/>
  <c r="G827" i="8"/>
  <c r="F827" i="8"/>
  <c r="E827" i="8"/>
  <c r="P826" i="8"/>
  <c r="O826" i="8"/>
  <c r="G826" i="8"/>
  <c r="F826" i="8"/>
  <c r="E826" i="8"/>
  <c r="P825" i="8"/>
  <c r="O825" i="8"/>
  <c r="G825" i="8"/>
  <c r="F825" i="8"/>
  <c r="E825" i="8"/>
  <c r="P824" i="8"/>
  <c r="O824" i="8"/>
  <c r="G824" i="8"/>
  <c r="F824" i="8"/>
  <c r="E824" i="8"/>
  <c r="P823" i="8"/>
  <c r="O823" i="8"/>
  <c r="G823" i="8"/>
  <c r="F823" i="8"/>
  <c r="E823" i="8"/>
  <c r="P822" i="8"/>
  <c r="O822" i="8"/>
  <c r="G822" i="8"/>
  <c r="F822" i="8"/>
  <c r="E822" i="8"/>
  <c r="P821" i="8"/>
  <c r="O821" i="8"/>
  <c r="G821" i="8"/>
  <c r="F821" i="8"/>
  <c r="E821" i="8"/>
  <c r="P820" i="8"/>
  <c r="O820" i="8"/>
  <c r="G820" i="8"/>
  <c r="F820" i="8"/>
  <c r="E820" i="8"/>
  <c r="P819" i="8"/>
  <c r="O819" i="8"/>
  <c r="G819" i="8"/>
  <c r="F819" i="8"/>
  <c r="E819" i="8"/>
  <c r="P818" i="8"/>
  <c r="O818" i="8"/>
  <c r="G818" i="8"/>
  <c r="F818" i="8"/>
  <c r="E818" i="8"/>
  <c r="P817" i="8"/>
  <c r="O817" i="8"/>
  <c r="G817" i="8"/>
  <c r="F817" i="8"/>
  <c r="E817" i="8"/>
  <c r="P816" i="8"/>
  <c r="O816" i="8"/>
  <c r="G816" i="8"/>
  <c r="F816" i="8"/>
  <c r="E816" i="8"/>
  <c r="P815" i="8"/>
  <c r="O815" i="8"/>
  <c r="G815" i="8"/>
  <c r="F815" i="8"/>
  <c r="E815" i="8"/>
  <c r="P814" i="8"/>
  <c r="O814" i="8"/>
  <c r="G814" i="8"/>
  <c r="F814" i="8"/>
  <c r="E814" i="8"/>
  <c r="P813" i="8"/>
  <c r="O813" i="8"/>
  <c r="G813" i="8"/>
  <c r="F813" i="8"/>
  <c r="E813" i="8"/>
  <c r="P812" i="8"/>
  <c r="O812" i="8"/>
  <c r="G812" i="8"/>
  <c r="F812" i="8"/>
  <c r="E812" i="8"/>
  <c r="P811" i="8"/>
  <c r="O811" i="8"/>
  <c r="G811" i="8"/>
  <c r="F811" i="8"/>
  <c r="E811" i="8"/>
  <c r="P810" i="8"/>
  <c r="O810" i="8"/>
  <c r="G810" i="8"/>
  <c r="F810" i="8"/>
  <c r="E810" i="8"/>
  <c r="P809" i="8"/>
  <c r="O809" i="8"/>
  <c r="G809" i="8"/>
  <c r="F809" i="8"/>
  <c r="E809" i="8"/>
  <c r="P808" i="8"/>
  <c r="O808" i="8"/>
  <c r="G808" i="8"/>
  <c r="F808" i="8"/>
  <c r="E808" i="8"/>
  <c r="P807" i="8"/>
  <c r="O807" i="8"/>
  <c r="G807" i="8"/>
  <c r="F807" i="8"/>
  <c r="E807" i="8"/>
  <c r="P806" i="8"/>
  <c r="O806" i="8"/>
  <c r="G806" i="8"/>
  <c r="F806" i="8"/>
  <c r="E806" i="8"/>
  <c r="P805" i="8"/>
  <c r="O805" i="8"/>
  <c r="G805" i="8"/>
  <c r="F805" i="8"/>
  <c r="E805" i="8"/>
  <c r="P804" i="8"/>
  <c r="O804" i="8"/>
  <c r="G804" i="8"/>
  <c r="F804" i="8"/>
  <c r="E804" i="8"/>
  <c r="P803" i="8"/>
  <c r="O803" i="8"/>
  <c r="G803" i="8"/>
  <c r="F803" i="8"/>
  <c r="E803" i="8"/>
  <c r="P802" i="8"/>
  <c r="O802" i="8"/>
  <c r="G802" i="8"/>
  <c r="F802" i="8"/>
  <c r="E802" i="8"/>
  <c r="P801" i="8"/>
  <c r="O801" i="8"/>
  <c r="G801" i="8"/>
  <c r="F801" i="8"/>
  <c r="E801" i="8"/>
  <c r="P800" i="8"/>
  <c r="O800" i="8"/>
  <c r="G800" i="8"/>
  <c r="F800" i="8"/>
  <c r="E800" i="8"/>
  <c r="P799" i="8"/>
  <c r="O799" i="8"/>
  <c r="G799" i="8"/>
  <c r="F799" i="8"/>
  <c r="E799" i="8"/>
  <c r="P798" i="8"/>
  <c r="O798" i="8"/>
  <c r="G798" i="8"/>
  <c r="F798" i="8"/>
  <c r="E798" i="8"/>
  <c r="P797" i="8"/>
  <c r="O797" i="8"/>
  <c r="G797" i="8"/>
  <c r="F797" i="8"/>
  <c r="E797" i="8"/>
  <c r="P796" i="8"/>
  <c r="O796" i="8"/>
  <c r="G796" i="8"/>
  <c r="F796" i="8"/>
  <c r="E796" i="8"/>
  <c r="P795" i="8"/>
  <c r="O795" i="8"/>
  <c r="G795" i="8"/>
  <c r="F795" i="8"/>
  <c r="E795" i="8"/>
  <c r="P794" i="8"/>
  <c r="O794" i="8"/>
  <c r="G794" i="8"/>
  <c r="F794" i="8"/>
  <c r="E794" i="8"/>
  <c r="P793" i="8"/>
  <c r="O793" i="8"/>
  <c r="G793" i="8"/>
  <c r="F793" i="8"/>
  <c r="E793" i="8"/>
  <c r="P792" i="8"/>
  <c r="O792" i="8"/>
  <c r="G792" i="8"/>
  <c r="F792" i="8"/>
  <c r="E792" i="8"/>
  <c r="P791" i="8"/>
  <c r="O791" i="8"/>
  <c r="G791" i="8"/>
  <c r="F791" i="8"/>
  <c r="E791" i="8"/>
  <c r="P790" i="8"/>
  <c r="O790" i="8"/>
  <c r="G790" i="8"/>
  <c r="F790" i="8"/>
  <c r="E790" i="8"/>
  <c r="P789" i="8"/>
  <c r="O789" i="8"/>
  <c r="G789" i="8"/>
  <c r="F789" i="8"/>
  <c r="E789" i="8"/>
  <c r="P788" i="8"/>
  <c r="O788" i="8"/>
  <c r="G788" i="8"/>
  <c r="F788" i="8"/>
  <c r="E788" i="8"/>
  <c r="P787" i="8"/>
  <c r="O787" i="8"/>
  <c r="G787" i="8"/>
  <c r="F787" i="8"/>
  <c r="E787" i="8"/>
  <c r="P786" i="8"/>
  <c r="O786" i="8"/>
  <c r="G786" i="8"/>
  <c r="F786" i="8"/>
  <c r="E786" i="8"/>
  <c r="P785" i="8"/>
  <c r="O785" i="8"/>
  <c r="G785" i="8"/>
  <c r="F785" i="8"/>
  <c r="E785" i="8"/>
  <c r="P784" i="8"/>
  <c r="O784" i="8"/>
  <c r="G784" i="8"/>
  <c r="F784" i="8"/>
  <c r="E784" i="8"/>
  <c r="P783" i="8"/>
  <c r="O783" i="8"/>
  <c r="G783" i="8"/>
  <c r="F783" i="8"/>
  <c r="E783" i="8"/>
  <c r="P782" i="8"/>
  <c r="O782" i="8"/>
  <c r="G782" i="8"/>
  <c r="F782" i="8"/>
  <c r="E782" i="8"/>
  <c r="P781" i="8"/>
  <c r="O781" i="8"/>
  <c r="G781" i="8"/>
  <c r="F781" i="8"/>
  <c r="E781" i="8"/>
  <c r="P780" i="8"/>
  <c r="O780" i="8"/>
  <c r="G780" i="8"/>
  <c r="F780" i="8"/>
  <c r="E780" i="8"/>
  <c r="P779" i="8"/>
  <c r="O779" i="8"/>
  <c r="G779" i="8"/>
  <c r="F779" i="8"/>
  <c r="E779" i="8"/>
  <c r="P778" i="8"/>
  <c r="O778" i="8"/>
  <c r="G778" i="8"/>
  <c r="F778" i="8"/>
  <c r="E778" i="8"/>
  <c r="P777" i="8"/>
  <c r="O777" i="8"/>
  <c r="G777" i="8"/>
  <c r="F777" i="8"/>
  <c r="E777" i="8"/>
  <c r="P776" i="8"/>
  <c r="O776" i="8"/>
  <c r="G776" i="8"/>
  <c r="F776" i="8"/>
  <c r="E776" i="8"/>
  <c r="P775" i="8"/>
  <c r="O775" i="8"/>
  <c r="G775" i="8"/>
  <c r="F775" i="8"/>
  <c r="E775" i="8"/>
  <c r="P774" i="8"/>
  <c r="O774" i="8"/>
  <c r="G774" i="8"/>
  <c r="F774" i="8"/>
  <c r="E774" i="8"/>
  <c r="P773" i="8"/>
  <c r="O773" i="8"/>
  <c r="G773" i="8"/>
  <c r="F773" i="8"/>
  <c r="E773" i="8"/>
  <c r="P772" i="8"/>
  <c r="O772" i="8"/>
  <c r="G772" i="8"/>
  <c r="F772" i="8"/>
  <c r="E772" i="8"/>
  <c r="P771" i="8"/>
  <c r="O771" i="8"/>
  <c r="G771" i="8"/>
  <c r="F771" i="8"/>
  <c r="E771" i="8"/>
  <c r="P770" i="8"/>
  <c r="O770" i="8"/>
  <c r="G770" i="8"/>
  <c r="F770" i="8"/>
  <c r="E770" i="8"/>
  <c r="P769" i="8"/>
  <c r="O769" i="8"/>
  <c r="G769" i="8"/>
  <c r="F769" i="8"/>
  <c r="E769" i="8"/>
  <c r="P768" i="8"/>
  <c r="O768" i="8"/>
  <c r="G768" i="8"/>
  <c r="F768" i="8"/>
  <c r="E768" i="8"/>
  <c r="P767" i="8"/>
  <c r="O767" i="8"/>
  <c r="G767" i="8"/>
  <c r="F767" i="8"/>
  <c r="E767" i="8"/>
  <c r="P766" i="8"/>
  <c r="O766" i="8"/>
  <c r="G766" i="8"/>
  <c r="F766" i="8"/>
  <c r="E766" i="8"/>
  <c r="P765" i="8"/>
  <c r="O765" i="8"/>
  <c r="G765" i="8"/>
  <c r="F765" i="8"/>
  <c r="E765" i="8"/>
  <c r="P764" i="8"/>
  <c r="O764" i="8"/>
  <c r="G764" i="8"/>
  <c r="F764" i="8"/>
  <c r="E764" i="8"/>
  <c r="P763" i="8"/>
  <c r="O763" i="8"/>
  <c r="G763" i="8"/>
  <c r="F763" i="8"/>
  <c r="E763" i="8"/>
  <c r="P762" i="8"/>
  <c r="O762" i="8"/>
  <c r="G762" i="8"/>
  <c r="F762" i="8"/>
  <c r="E762" i="8"/>
  <c r="P761" i="8"/>
  <c r="O761" i="8"/>
  <c r="G761" i="8"/>
  <c r="F761" i="8"/>
  <c r="E761" i="8"/>
  <c r="P760" i="8"/>
  <c r="O760" i="8"/>
  <c r="G760" i="8"/>
  <c r="F760" i="8"/>
  <c r="E760" i="8"/>
  <c r="P759" i="8"/>
  <c r="O759" i="8"/>
  <c r="G759" i="8"/>
  <c r="F759" i="8"/>
  <c r="E759" i="8"/>
  <c r="P758" i="8"/>
  <c r="O758" i="8"/>
  <c r="G758" i="8"/>
  <c r="F758" i="8"/>
  <c r="E758" i="8"/>
  <c r="P757" i="8"/>
  <c r="O757" i="8"/>
  <c r="G757" i="8"/>
  <c r="F757" i="8"/>
  <c r="E757" i="8"/>
  <c r="P756" i="8"/>
  <c r="O756" i="8"/>
  <c r="G756" i="8"/>
  <c r="F756" i="8"/>
  <c r="E756" i="8"/>
  <c r="P755" i="8"/>
  <c r="O755" i="8"/>
  <c r="G755" i="8"/>
  <c r="F755" i="8"/>
  <c r="E755" i="8"/>
  <c r="P754" i="8"/>
  <c r="O754" i="8"/>
  <c r="G754" i="8"/>
  <c r="F754" i="8"/>
  <c r="E754" i="8"/>
  <c r="P753" i="8"/>
  <c r="O753" i="8"/>
  <c r="G753" i="8"/>
  <c r="F753" i="8"/>
  <c r="E753" i="8"/>
  <c r="P752" i="8"/>
  <c r="O752" i="8"/>
  <c r="G752" i="8"/>
  <c r="F752" i="8"/>
  <c r="E752" i="8"/>
  <c r="P751" i="8"/>
  <c r="O751" i="8"/>
  <c r="G751" i="8"/>
  <c r="F751" i="8"/>
  <c r="E751" i="8"/>
  <c r="P750" i="8"/>
  <c r="O750" i="8"/>
  <c r="G750" i="8"/>
  <c r="F750" i="8"/>
  <c r="E750" i="8"/>
  <c r="P749" i="8"/>
  <c r="O749" i="8"/>
  <c r="G749" i="8"/>
  <c r="F749" i="8"/>
  <c r="E749" i="8"/>
  <c r="P748" i="8"/>
  <c r="O748" i="8"/>
  <c r="G748" i="8"/>
  <c r="F748" i="8"/>
  <c r="E748" i="8"/>
  <c r="P747" i="8"/>
  <c r="O747" i="8"/>
  <c r="G747" i="8"/>
  <c r="F747" i="8"/>
  <c r="E747" i="8"/>
  <c r="P746" i="8"/>
  <c r="O746" i="8"/>
  <c r="G746" i="8"/>
  <c r="F746" i="8"/>
  <c r="E746" i="8"/>
  <c r="P745" i="8"/>
  <c r="O745" i="8"/>
  <c r="G745" i="8"/>
  <c r="F745" i="8"/>
  <c r="E745" i="8"/>
  <c r="P744" i="8"/>
  <c r="O744" i="8"/>
  <c r="G744" i="8"/>
  <c r="F744" i="8"/>
  <c r="E744" i="8"/>
  <c r="P743" i="8"/>
  <c r="O743" i="8"/>
  <c r="G743" i="8"/>
  <c r="F743" i="8"/>
  <c r="E743" i="8"/>
  <c r="P742" i="8"/>
  <c r="O742" i="8"/>
  <c r="G742" i="8"/>
  <c r="F742" i="8"/>
  <c r="E742" i="8"/>
  <c r="P741" i="8"/>
  <c r="O741" i="8"/>
  <c r="G741" i="8"/>
  <c r="F741" i="8"/>
  <c r="E741" i="8"/>
  <c r="P740" i="8"/>
  <c r="O740" i="8"/>
  <c r="G740" i="8"/>
  <c r="F740" i="8"/>
  <c r="E740" i="8"/>
  <c r="P739" i="8"/>
  <c r="O739" i="8"/>
  <c r="G739" i="8"/>
  <c r="F739" i="8"/>
  <c r="E739" i="8"/>
  <c r="P738" i="8"/>
  <c r="O738" i="8"/>
  <c r="G738" i="8"/>
  <c r="F738" i="8"/>
  <c r="E738" i="8"/>
  <c r="P737" i="8"/>
  <c r="O737" i="8"/>
  <c r="G737" i="8"/>
  <c r="F737" i="8"/>
  <c r="E737" i="8"/>
  <c r="P736" i="8"/>
  <c r="O736" i="8"/>
  <c r="G736" i="8"/>
  <c r="F736" i="8"/>
  <c r="E736" i="8"/>
  <c r="P735" i="8"/>
  <c r="O735" i="8"/>
  <c r="G735" i="8"/>
  <c r="F735" i="8"/>
  <c r="E735" i="8"/>
  <c r="P734" i="8"/>
  <c r="O734" i="8"/>
  <c r="G734" i="8"/>
  <c r="F734" i="8"/>
  <c r="E734" i="8"/>
  <c r="P733" i="8"/>
  <c r="O733" i="8"/>
  <c r="G733" i="8"/>
  <c r="F733" i="8"/>
  <c r="E733" i="8"/>
  <c r="P732" i="8"/>
  <c r="O732" i="8"/>
  <c r="G732" i="8"/>
  <c r="F732" i="8"/>
  <c r="E732" i="8"/>
  <c r="P731" i="8"/>
  <c r="O731" i="8"/>
  <c r="G731" i="8"/>
  <c r="F731" i="8"/>
  <c r="E731" i="8"/>
  <c r="P730" i="8"/>
  <c r="O730" i="8"/>
  <c r="G730" i="8"/>
  <c r="F730" i="8"/>
  <c r="E730" i="8"/>
  <c r="P729" i="8"/>
  <c r="O729" i="8"/>
  <c r="G729" i="8"/>
  <c r="F729" i="8"/>
  <c r="E729" i="8"/>
  <c r="P728" i="8"/>
  <c r="O728" i="8"/>
  <c r="G728" i="8"/>
  <c r="F728" i="8"/>
  <c r="E728" i="8"/>
  <c r="P727" i="8"/>
  <c r="O727" i="8"/>
  <c r="G727" i="8"/>
  <c r="F727" i="8"/>
  <c r="E727" i="8"/>
  <c r="P726" i="8"/>
  <c r="O726" i="8"/>
  <c r="G726" i="8"/>
  <c r="F726" i="8"/>
  <c r="E726" i="8"/>
  <c r="P725" i="8"/>
  <c r="O725" i="8"/>
  <c r="G725" i="8"/>
  <c r="F725" i="8"/>
  <c r="E725" i="8"/>
  <c r="P724" i="8"/>
  <c r="O724" i="8"/>
  <c r="G724" i="8"/>
  <c r="F724" i="8"/>
  <c r="E724" i="8"/>
  <c r="P723" i="8"/>
  <c r="O723" i="8"/>
  <c r="G723" i="8"/>
  <c r="F723" i="8"/>
  <c r="E723" i="8"/>
  <c r="P722" i="8"/>
  <c r="O722" i="8"/>
  <c r="G722" i="8"/>
  <c r="F722" i="8"/>
  <c r="E722" i="8"/>
  <c r="P721" i="8"/>
  <c r="O721" i="8"/>
  <c r="G721" i="8"/>
  <c r="F721" i="8"/>
  <c r="E721" i="8"/>
  <c r="P720" i="8"/>
  <c r="O720" i="8"/>
  <c r="G720" i="8"/>
  <c r="F720" i="8"/>
  <c r="E720" i="8"/>
  <c r="P719" i="8"/>
  <c r="O719" i="8"/>
  <c r="G719" i="8"/>
  <c r="F719" i="8"/>
  <c r="E719" i="8"/>
  <c r="P718" i="8"/>
  <c r="O718" i="8"/>
  <c r="G718" i="8"/>
  <c r="F718" i="8"/>
  <c r="E718" i="8"/>
  <c r="P717" i="8"/>
  <c r="O717" i="8"/>
  <c r="G717" i="8"/>
  <c r="F717" i="8"/>
  <c r="E717" i="8"/>
  <c r="P716" i="8"/>
  <c r="O716" i="8"/>
  <c r="G716" i="8"/>
  <c r="F716" i="8"/>
  <c r="E716" i="8"/>
  <c r="P715" i="8"/>
  <c r="O715" i="8"/>
  <c r="G715" i="8"/>
  <c r="F715" i="8"/>
  <c r="E715" i="8"/>
  <c r="P714" i="8"/>
  <c r="O714" i="8"/>
  <c r="G714" i="8"/>
  <c r="F714" i="8"/>
  <c r="E714" i="8"/>
  <c r="P713" i="8"/>
  <c r="O713" i="8"/>
  <c r="G713" i="8"/>
  <c r="F713" i="8"/>
  <c r="E713" i="8"/>
  <c r="P712" i="8"/>
  <c r="O712" i="8"/>
  <c r="G712" i="8"/>
  <c r="F712" i="8"/>
  <c r="E712" i="8"/>
  <c r="P711" i="8"/>
  <c r="O711" i="8"/>
  <c r="G711" i="8"/>
  <c r="F711" i="8"/>
  <c r="E711" i="8"/>
  <c r="P710" i="8"/>
  <c r="O710" i="8"/>
  <c r="G710" i="8"/>
  <c r="F710" i="8"/>
  <c r="E710" i="8"/>
  <c r="P709" i="8"/>
  <c r="O709" i="8"/>
  <c r="G709" i="8"/>
  <c r="F709" i="8"/>
  <c r="E709" i="8"/>
  <c r="P708" i="8"/>
  <c r="O708" i="8"/>
  <c r="G708" i="8"/>
  <c r="F708" i="8"/>
  <c r="E708" i="8"/>
  <c r="P707" i="8"/>
  <c r="O707" i="8"/>
  <c r="G707" i="8"/>
  <c r="F707" i="8"/>
  <c r="E707" i="8"/>
  <c r="P706" i="8"/>
  <c r="O706" i="8"/>
  <c r="G706" i="8"/>
  <c r="F706" i="8"/>
  <c r="E706" i="8"/>
  <c r="P705" i="8"/>
  <c r="O705" i="8"/>
  <c r="G705" i="8"/>
  <c r="F705" i="8"/>
  <c r="E705" i="8"/>
  <c r="P704" i="8"/>
  <c r="O704" i="8"/>
  <c r="G704" i="8"/>
  <c r="F704" i="8"/>
  <c r="E704" i="8"/>
  <c r="P703" i="8"/>
  <c r="O703" i="8"/>
  <c r="G703" i="8"/>
  <c r="F703" i="8"/>
  <c r="E703" i="8"/>
  <c r="P702" i="8"/>
  <c r="O702" i="8"/>
  <c r="G702" i="8"/>
  <c r="F702" i="8"/>
  <c r="E702" i="8"/>
  <c r="P701" i="8"/>
  <c r="O701" i="8"/>
  <c r="G701" i="8"/>
  <c r="F701" i="8"/>
  <c r="E701" i="8"/>
  <c r="P700" i="8"/>
  <c r="O700" i="8"/>
  <c r="G700" i="8"/>
  <c r="F700" i="8"/>
  <c r="E700" i="8"/>
  <c r="P699" i="8"/>
  <c r="O699" i="8"/>
  <c r="G699" i="8"/>
  <c r="F699" i="8"/>
  <c r="E699" i="8"/>
  <c r="P698" i="8"/>
  <c r="O698" i="8"/>
  <c r="G698" i="8"/>
  <c r="F698" i="8"/>
  <c r="E698" i="8"/>
  <c r="P697" i="8"/>
  <c r="O697" i="8"/>
  <c r="G697" i="8"/>
  <c r="F697" i="8"/>
  <c r="E697" i="8"/>
  <c r="P696" i="8"/>
  <c r="O696" i="8"/>
  <c r="G696" i="8"/>
  <c r="F696" i="8"/>
  <c r="E696" i="8"/>
  <c r="P695" i="8"/>
  <c r="O695" i="8"/>
  <c r="G695" i="8"/>
  <c r="F695" i="8"/>
  <c r="E695" i="8"/>
  <c r="P694" i="8"/>
  <c r="O694" i="8"/>
  <c r="G694" i="8"/>
  <c r="F694" i="8"/>
  <c r="E694" i="8"/>
  <c r="P693" i="8"/>
  <c r="O693" i="8"/>
  <c r="G693" i="8"/>
  <c r="F693" i="8"/>
  <c r="E693" i="8"/>
  <c r="P692" i="8"/>
  <c r="O692" i="8"/>
  <c r="G692" i="8"/>
  <c r="F692" i="8"/>
  <c r="E692" i="8"/>
  <c r="P691" i="8"/>
  <c r="O691" i="8"/>
  <c r="G691" i="8"/>
  <c r="F691" i="8"/>
  <c r="E691" i="8"/>
  <c r="P690" i="8"/>
  <c r="O690" i="8"/>
  <c r="G690" i="8"/>
  <c r="F690" i="8"/>
  <c r="E690" i="8"/>
  <c r="P689" i="8"/>
  <c r="O689" i="8"/>
  <c r="G689" i="8"/>
  <c r="F689" i="8"/>
  <c r="E689" i="8"/>
  <c r="P688" i="8"/>
  <c r="O688" i="8"/>
  <c r="G688" i="8"/>
  <c r="F688" i="8"/>
  <c r="E688" i="8"/>
  <c r="P687" i="8"/>
  <c r="O687" i="8"/>
  <c r="G687" i="8"/>
  <c r="F687" i="8"/>
  <c r="E687" i="8"/>
  <c r="P686" i="8"/>
  <c r="O686" i="8"/>
  <c r="G686" i="8"/>
  <c r="F686" i="8"/>
  <c r="E686" i="8"/>
  <c r="P685" i="8"/>
  <c r="O685" i="8"/>
  <c r="G685" i="8"/>
  <c r="F685" i="8"/>
  <c r="E685" i="8"/>
  <c r="P684" i="8"/>
  <c r="O684" i="8"/>
  <c r="G684" i="8"/>
  <c r="F684" i="8"/>
  <c r="E684" i="8"/>
  <c r="P683" i="8"/>
  <c r="O683" i="8"/>
  <c r="G683" i="8"/>
  <c r="F683" i="8"/>
  <c r="E683" i="8"/>
  <c r="P682" i="8"/>
  <c r="O682" i="8"/>
  <c r="G682" i="8"/>
  <c r="F682" i="8"/>
  <c r="E682" i="8"/>
  <c r="P681" i="8"/>
  <c r="O681" i="8"/>
  <c r="G681" i="8"/>
  <c r="F681" i="8"/>
  <c r="E681" i="8"/>
  <c r="P680" i="8"/>
  <c r="O680" i="8"/>
  <c r="G680" i="8"/>
  <c r="F680" i="8"/>
  <c r="E680" i="8"/>
  <c r="P679" i="8"/>
  <c r="O679" i="8"/>
  <c r="G679" i="8"/>
  <c r="F679" i="8"/>
  <c r="E679" i="8"/>
  <c r="P678" i="8"/>
  <c r="O678" i="8"/>
  <c r="G678" i="8"/>
  <c r="F678" i="8"/>
  <c r="E678" i="8"/>
  <c r="P677" i="8"/>
  <c r="O677" i="8"/>
  <c r="G677" i="8"/>
  <c r="F677" i="8"/>
  <c r="E677" i="8"/>
  <c r="P676" i="8"/>
  <c r="O676" i="8"/>
  <c r="G676" i="8"/>
  <c r="F676" i="8"/>
  <c r="E676" i="8"/>
  <c r="P675" i="8"/>
  <c r="O675" i="8"/>
  <c r="G675" i="8"/>
  <c r="F675" i="8"/>
  <c r="E675" i="8"/>
  <c r="P674" i="8"/>
  <c r="O674" i="8"/>
  <c r="G674" i="8"/>
  <c r="F674" i="8"/>
  <c r="E674" i="8"/>
  <c r="P673" i="8"/>
  <c r="O673" i="8"/>
  <c r="G673" i="8"/>
  <c r="F673" i="8"/>
  <c r="E673" i="8"/>
  <c r="P672" i="8"/>
  <c r="O672" i="8"/>
  <c r="G672" i="8"/>
  <c r="F672" i="8"/>
  <c r="E672" i="8"/>
  <c r="P671" i="8"/>
  <c r="O671" i="8"/>
  <c r="G671" i="8"/>
  <c r="F671" i="8"/>
  <c r="E671" i="8"/>
  <c r="P670" i="8"/>
  <c r="O670" i="8"/>
  <c r="G670" i="8"/>
  <c r="F670" i="8"/>
  <c r="E670" i="8"/>
  <c r="P669" i="8"/>
  <c r="O669" i="8"/>
  <c r="G669" i="8"/>
  <c r="F669" i="8"/>
  <c r="E669" i="8"/>
  <c r="P668" i="8"/>
  <c r="O668" i="8"/>
  <c r="G668" i="8"/>
  <c r="F668" i="8"/>
  <c r="E668" i="8"/>
  <c r="P667" i="8"/>
  <c r="O667" i="8"/>
  <c r="G667" i="8"/>
  <c r="F667" i="8"/>
  <c r="E667" i="8"/>
  <c r="P666" i="8"/>
  <c r="O666" i="8"/>
  <c r="G666" i="8"/>
  <c r="F666" i="8"/>
  <c r="E666" i="8"/>
  <c r="P665" i="8"/>
  <c r="O665" i="8"/>
  <c r="G665" i="8"/>
  <c r="F665" i="8"/>
  <c r="E665" i="8"/>
  <c r="P664" i="8"/>
  <c r="O664" i="8"/>
  <c r="G664" i="8"/>
  <c r="F664" i="8"/>
  <c r="E664" i="8"/>
  <c r="P663" i="8"/>
  <c r="O663" i="8"/>
  <c r="G663" i="8"/>
  <c r="F663" i="8"/>
  <c r="E663" i="8"/>
  <c r="P662" i="8"/>
  <c r="O662" i="8"/>
  <c r="G662" i="8"/>
  <c r="F662" i="8"/>
  <c r="E662" i="8"/>
  <c r="P661" i="8"/>
  <c r="O661" i="8"/>
  <c r="G661" i="8"/>
  <c r="F661" i="8"/>
  <c r="E661" i="8"/>
  <c r="P660" i="8"/>
  <c r="O660" i="8"/>
  <c r="G660" i="8"/>
  <c r="F660" i="8"/>
  <c r="E660" i="8"/>
  <c r="P659" i="8"/>
  <c r="O659" i="8"/>
  <c r="G659" i="8"/>
  <c r="F659" i="8"/>
  <c r="E659" i="8"/>
  <c r="P658" i="8"/>
  <c r="O658" i="8"/>
  <c r="G658" i="8"/>
  <c r="F658" i="8"/>
  <c r="E658" i="8"/>
  <c r="P657" i="8"/>
  <c r="O657" i="8"/>
  <c r="G657" i="8"/>
  <c r="F657" i="8"/>
  <c r="E657" i="8"/>
  <c r="P656" i="8"/>
  <c r="O656" i="8"/>
  <c r="G656" i="8"/>
  <c r="F656" i="8"/>
  <c r="E656" i="8"/>
  <c r="P655" i="8"/>
  <c r="O655" i="8"/>
  <c r="G655" i="8"/>
  <c r="F655" i="8"/>
  <c r="E655" i="8"/>
  <c r="P654" i="8"/>
  <c r="O654" i="8"/>
  <c r="G654" i="8"/>
  <c r="F654" i="8"/>
  <c r="E654" i="8"/>
  <c r="P653" i="8"/>
  <c r="O653" i="8"/>
  <c r="G653" i="8"/>
  <c r="F653" i="8"/>
  <c r="E653" i="8"/>
  <c r="P652" i="8"/>
  <c r="O652" i="8"/>
  <c r="G652" i="8"/>
  <c r="F652" i="8"/>
  <c r="E652" i="8"/>
  <c r="P651" i="8"/>
  <c r="O651" i="8"/>
  <c r="G651" i="8"/>
  <c r="F651" i="8"/>
  <c r="E651" i="8"/>
  <c r="P650" i="8"/>
  <c r="O650" i="8"/>
  <c r="G650" i="8"/>
  <c r="F650" i="8"/>
  <c r="E650" i="8"/>
  <c r="P649" i="8"/>
  <c r="O649" i="8"/>
  <c r="G649" i="8"/>
  <c r="F649" i="8"/>
  <c r="E649" i="8"/>
  <c r="P648" i="8"/>
  <c r="O648" i="8"/>
  <c r="G648" i="8"/>
  <c r="F648" i="8"/>
  <c r="E648" i="8"/>
  <c r="P647" i="8"/>
  <c r="O647" i="8"/>
  <c r="G647" i="8"/>
  <c r="F647" i="8"/>
  <c r="E647" i="8"/>
  <c r="P646" i="8"/>
  <c r="O646" i="8"/>
  <c r="G646" i="8"/>
  <c r="F646" i="8"/>
  <c r="E646" i="8"/>
  <c r="P645" i="8"/>
  <c r="O645" i="8"/>
  <c r="G645" i="8"/>
  <c r="F645" i="8"/>
  <c r="E645" i="8"/>
  <c r="P644" i="8"/>
  <c r="O644" i="8"/>
  <c r="G644" i="8"/>
  <c r="F644" i="8"/>
  <c r="E644" i="8"/>
  <c r="P643" i="8"/>
  <c r="O643" i="8"/>
  <c r="G643" i="8"/>
  <c r="F643" i="8"/>
  <c r="E643" i="8"/>
  <c r="P642" i="8"/>
  <c r="O642" i="8"/>
  <c r="G642" i="8"/>
  <c r="F642" i="8"/>
  <c r="E642" i="8"/>
  <c r="P641" i="8"/>
  <c r="O641" i="8"/>
  <c r="G641" i="8"/>
  <c r="F641" i="8"/>
  <c r="E641" i="8"/>
  <c r="P640" i="8"/>
  <c r="O640" i="8"/>
  <c r="G640" i="8"/>
  <c r="F640" i="8"/>
  <c r="E640" i="8"/>
  <c r="P639" i="8"/>
  <c r="O639" i="8"/>
  <c r="G639" i="8"/>
  <c r="F639" i="8"/>
  <c r="E639" i="8"/>
  <c r="P638" i="8"/>
  <c r="O638" i="8"/>
  <c r="G638" i="8"/>
  <c r="F638" i="8"/>
  <c r="E638" i="8"/>
  <c r="P637" i="8"/>
  <c r="O637" i="8"/>
  <c r="G637" i="8"/>
  <c r="F637" i="8"/>
  <c r="E637" i="8"/>
  <c r="P636" i="8"/>
  <c r="O636" i="8"/>
  <c r="G636" i="8"/>
  <c r="F636" i="8"/>
  <c r="E636" i="8"/>
  <c r="P635" i="8"/>
  <c r="O635" i="8"/>
  <c r="G635" i="8"/>
  <c r="F635" i="8"/>
  <c r="E635" i="8"/>
  <c r="P634" i="8"/>
  <c r="O634" i="8"/>
  <c r="G634" i="8"/>
  <c r="F634" i="8"/>
  <c r="E634" i="8"/>
  <c r="P633" i="8"/>
  <c r="O633" i="8"/>
  <c r="G633" i="8"/>
  <c r="F633" i="8"/>
  <c r="E633" i="8"/>
  <c r="P632" i="8"/>
  <c r="O632" i="8"/>
  <c r="G632" i="8"/>
  <c r="F632" i="8"/>
  <c r="E632" i="8"/>
  <c r="P631" i="8"/>
  <c r="O631" i="8"/>
  <c r="G631" i="8"/>
  <c r="F631" i="8"/>
  <c r="E631" i="8"/>
  <c r="P630" i="8"/>
  <c r="O630" i="8"/>
  <c r="G630" i="8"/>
  <c r="F630" i="8"/>
  <c r="E630" i="8"/>
  <c r="P629" i="8"/>
  <c r="O629" i="8"/>
  <c r="G629" i="8"/>
  <c r="F629" i="8"/>
  <c r="E629" i="8"/>
  <c r="P628" i="8"/>
  <c r="O628" i="8"/>
  <c r="G628" i="8"/>
  <c r="F628" i="8"/>
  <c r="E628" i="8"/>
  <c r="P627" i="8"/>
  <c r="O627" i="8"/>
  <c r="G627" i="8"/>
  <c r="F627" i="8"/>
  <c r="E627" i="8"/>
  <c r="P626" i="8"/>
  <c r="O626" i="8"/>
  <c r="G626" i="8"/>
  <c r="F626" i="8"/>
  <c r="E626" i="8"/>
  <c r="P625" i="8"/>
  <c r="O625" i="8"/>
  <c r="G625" i="8"/>
  <c r="F625" i="8"/>
  <c r="E625" i="8"/>
  <c r="P624" i="8"/>
  <c r="O624" i="8"/>
  <c r="G624" i="8"/>
  <c r="F624" i="8"/>
  <c r="E624" i="8"/>
  <c r="P623" i="8"/>
  <c r="O623" i="8"/>
  <c r="G623" i="8"/>
  <c r="F623" i="8"/>
  <c r="E623" i="8"/>
  <c r="P622" i="8"/>
  <c r="O622" i="8"/>
  <c r="G622" i="8"/>
  <c r="F622" i="8"/>
  <c r="E622" i="8"/>
  <c r="P621" i="8"/>
  <c r="O621" i="8"/>
  <c r="G621" i="8"/>
  <c r="F621" i="8"/>
  <c r="E621" i="8"/>
  <c r="P620" i="8"/>
  <c r="O620" i="8"/>
  <c r="G620" i="8"/>
  <c r="F620" i="8"/>
  <c r="E620" i="8"/>
  <c r="P619" i="8"/>
  <c r="O619" i="8"/>
  <c r="G619" i="8"/>
  <c r="F619" i="8"/>
  <c r="E619" i="8"/>
  <c r="P618" i="8"/>
  <c r="O618" i="8"/>
  <c r="G618" i="8"/>
  <c r="F618" i="8"/>
  <c r="E618" i="8"/>
  <c r="P617" i="8"/>
  <c r="O617" i="8"/>
  <c r="G617" i="8"/>
  <c r="F617" i="8"/>
  <c r="E617" i="8"/>
  <c r="P616" i="8"/>
  <c r="O616" i="8"/>
  <c r="G616" i="8"/>
  <c r="F616" i="8"/>
  <c r="E616" i="8"/>
  <c r="P615" i="8"/>
  <c r="O615" i="8"/>
  <c r="G615" i="8"/>
  <c r="F615" i="8"/>
  <c r="E615" i="8"/>
  <c r="P614" i="8"/>
  <c r="O614" i="8"/>
  <c r="G614" i="8"/>
  <c r="F614" i="8"/>
  <c r="E614" i="8"/>
  <c r="P613" i="8"/>
  <c r="O613" i="8"/>
  <c r="G613" i="8"/>
  <c r="F613" i="8"/>
  <c r="E613" i="8"/>
  <c r="P612" i="8"/>
  <c r="O612" i="8"/>
  <c r="G612" i="8"/>
  <c r="F612" i="8"/>
  <c r="E612" i="8"/>
  <c r="P611" i="8"/>
  <c r="O611" i="8"/>
  <c r="G611" i="8"/>
  <c r="F611" i="8"/>
  <c r="E611" i="8"/>
  <c r="P610" i="8"/>
  <c r="O610" i="8"/>
  <c r="G610" i="8"/>
  <c r="F610" i="8"/>
  <c r="E610" i="8"/>
  <c r="P609" i="8"/>
  <c r="O609" i="8"/>
  <c r="G609" i="8"/>
  <c r="F609" i="8"/>
  <c r="E609" i="8"/>
  <c r="P608" i="8"/>
  <c r="O608" i="8"/>
  <c r="G608" i="8"/>
  <c r="F608" i="8"/>
  <c r="E608" i="8"/>
  <c r="P607" i="8"/>
  <c r="O607" i="8"/>
  <c r="G607" i="8"/>
  <c r="F607" i="8"/>
  <c r="E607" i="8"/>
  <c r="P606" i="8"/>
  <c r="O606" i="8"/>
  <c r="G606" i="8"/>
  <c r="F606" i="8"/>
  <c r="E606" i="8"/>
  <c r="P605" i="8"/>
  <c r="O605" i="8"/>
  <c r="G605" i="8"/>
  <c r="F605" i="8"/>
  <c r="E605" i="8"/>
  <c r="P604" i="8"/>
  <c r="O604" i="8"/>
  <c r="G604" i="8"/>
  <c r="F604" i="8"/>
  <c r="E604" i="8"/>
  <c r="P603" i="8"/>
  <c r="O603" i="8"/>
  <c r="G603" i="8"/>
  <c r="F603" i="8"/>
  <c r="E603" i="8"/>
  <c r="P602" i="8"/>
  <c r="O602" i="8"/>
  <c r="G602" i="8"/>
  <c r="F602" i="8"/>
  <c r="E602" i="8"/>
  <c r="P601" i="8"/>
  <c r="O601" i="8"/>
  <c r="G601" i="8"/>
  <c r="F601" i="8"/>
  <c r="E601" i="8"/>
  <c r="P600" i="8"/>
  <c r="O600" i="8"/>
  <c r="G600" i="8"/>
  <c r="F600" i="8"/>
  <c r="E600" i="8"/>
  <c r="P599" i="8"/>
  <c r="O599" i="8"/>
  <c r="G599" i="8"/>
  <c r="F599" i="8"/>
  <c r="E599" i="8"/>
  <c r="P598" i="8"/>
  <c r="O598" i="8"/>
  <c r="G598" i="8"/>
  <c r="F598" i="8"/>
  <c r="E598" i="8"/>
  <c r="P597" i="8"/>
  <c r="O597" i="8"/>
  <c r="G597" i="8"/>
  <c r="F597" i="8"/>
  <c r="E597" i="8"/>
  <c r="P596" i="8"/>
  <c r="O596" i="8"/>
  <c r="G596" i="8"/>
  <c r="F596" i="8"/>
  <c r="E596" i="8"/>
  <c r="P595" i="8"/>
  <c r="O595" i="8"/>
  <c r="G595" i="8"/>
  <c r="F595" i="8"/>
  <c r="E595" i="8"/>
  <c r="P594" i="8"/>
  <c r="O594" i="8"/>
  <c r="G594" i="8"/>
  <c r="F594" i="8"/>
  <c r="E594" i="8"/>
  <c r="P593" i="8"/>
  <c r="O593" i="8"/>
  <c r="G593" i="8"/>
  <c r="F593" i="8"/>
  <c r="E593" i="8"/>
  <c r="P592" i="8"/>
  <c r="O592" i="8"/>
  <c r="G592" i="8"/>
  <c r="F592" i="8"/>
  <c r="E592" i="8"/>
  <c r="P591" i="8"/>
  <c r="O591" i="8"/>
  <c r="G591" i="8"/>
  <c r="F591" i="8"/>
  <c r="E591" i="8"/>
  <c r="P590" i="8"/>
  <c r="O590" i="8"/>
  <c r="G590" i="8"/>
  <c r="F590" i="8"/>
  <c r="E590" i="8"/>
  <c r="P589" i="8"/>
  <c r="O589" i="8"/>
  <c r="G589" i="8"/>
  <c r="F589" i="8"/>
  <c r="E589" i="8"/>
  <c r="P588" i="8"/>
  <c r="O588" i="8"/>
  <c r="G588" i="8"/>
  <c r="F588" i="8"/>
  <c r="E588" i="8"/>
  <c r="P587" i="8"/>
  <c r="O587" i="8"/>
  <c r="G587" i="8"/>
  <c r="F587" i="8"/>
  <c r="E587" i="8"/>
  <c r="P586" i="8"/>
  <c r="O586" i="8"/>
  <c r="G586" i="8"/>
  <c r="F586" i="8"/>
  <c r="E586" i="8"/>
  <c r="P585" i="8"/>
  <c r="O585" i="8"/>
  <c r="G585" i="8"/>
  <c r="F585" i="8"/>
  <c r="E585" i="8"/>
  <c r="P584" i="8"/>
  <c r="O584" i="8"/>
  <c r="G584" i="8"/>
  <c r="F584" i="8"/>
  <c r="E584" i="8"/>
  <c r="P583" i="8"/>
  <c r="O583" i="8"/>
  <c r="G583" i="8"/>
  <c r="F583" i="8"/>
  <c r="E583" i="8"/>
  <c r="P582" i="8"/>
  <c r="O582" i="8"/>
  <c r="G582" i="8"/>
  <c r="F582" i="8"/>
  <c r="E582" i="8"/>
  <c r="P581" i="8"/>
  <c r="O581" i="8"/>
  <c r="G581" i="8"/>
  <c r="F581" i="8"/>
  <c r="E581" i="8"/>
  <c r="P580" i="8"/>
  <c r="O580" i="8"/>
  <c r="G580" i="8"/>
  <c r="F580" i="8"/>
  <c r="E580" i="8"/>
  <c r="P579" i="8"/>
  <c r="O579" i="8"/>
  <c r="G579" i="8"/>
  <c r="F579" i="8"/>
  <c r="E579" i="8"/>
  <c r="P578" i="8"/>
  <c r="O578" i="8"/>
  <c r="G578" i="8"/>
  <c r="F578" i="8"/>
  <c r="E578" i="8"/>
  <c r="P577" i="8"/>
  <c r="O577" i="8"/>
  <c r="G577" i="8"/>
  <c r="F577" i="8"/>
  <c r="E577" i="8"/>
  <c r="P576" i="8"/>
  <c r="O576" i="8"/>
  <c r="G576" i="8"/>
  <c r="F576" i="8"/>
  <c r="E576" i="8"/>
  <c r="P575" i="8"/>
  <c r="O575" i="8"/>
  <c r="G575" i="8"/>
  <c r="F575" i="8"/>
  <c r="E575" i="8"/>
  <c r="P574" i="8"/>
  <c r="O574" i="8"/>
  <c r="G574" i="8"/>
  <c r="F574" i="8"/>
  <c r="E574" i="8"/>
  <c r="P573" i="8"/>
  <c r="O573" i="8"/>
  <c r="G573" i="8"/>
  <c r="F573" i="8"/>
  <c r="E573" i="8"/>
  <c r="P572" i="8"/>
  <c r="O572" i="8"/>
  <c r="G572" i="8"/>
  <c r="F572" i="8"/>
  <c r="E572" i="8"/>
  <c r="P571" i="8"/>
  <c r="O571" i="8"/>
  <c r="G571" i="8"/>
  <c r="F571" i="8"/>
  <c r="E571" i="8"/>
  <c r="P570" i="8"/>
  <c r="O570" i="8"/>
  <c r="G570" i="8"/>
  <c r="F570" i="8"/>
  <c r="E570" i="8"/>
  <c r="P569" i="8"/>
  <c r="O569" i="8"/>
  <c r="G569" i="8"/>
  <c r="F569" i="8"/>
  <c r="E569" i="8"/>
  <c r="P568" i="8"/>
  <c r="O568" i="8"/>
  <c r="G568" i="8"/>
  <c r="F568" i="8"/>
  <c r="E568" i="8"/>
  <c r="P567" i="8"/>
  <c r="O567" i="8"/>
  <c r="G567" i="8"/>
  <c r="F567" i="8"/>
  <c r="E567" i="8"/>
  <c r="P566" i="8"/>
  <c r="O566" i="8"/>
  <c r="G566" i="8"/>
  <c r="F566" i="8"/>
  <c r="E566" i="8"/>
  <c r="P565" i="8"/>
  <c r="O565" i="8"/>
  <c r="G565" i="8"/>
  <c r="F565" i="8"/>
  <c r="E565" i="8"/>
  <c r="P564" i="8"/>
  <c r="O564" i="8"/>
  <c r="G564" i="8"/>
  <c r="F564" i="8"/>
  <c r="E564" i="8"/>
  <c r="P563" i="8"/>
  <c r="O563" i="8"/>
  <c r="G563" i="8"/>
  <c r="F563" i="8"/>
  <c r="E563" i="8"/>
  <c r="P562" i="8"/>
  <c r="O562" i="8"/>
  <c r="G562" i="8"/>
  <c r="F562" i="8"/>
  <c r="E562" i="8"/>
  <c r="P561" i="8"/>
  <c r="O561" i="8"/>
  <c r="G561" i="8"/>
  <c r="F561" i="8"/>
  <c r="E561" i="8"/>
  <c r="P560" i="8"/>
  <c r="O560" i="8"/>
  <c r="G560" i="8"/>
  <c r="F560" i="8"/>
  <c r="E560" i="8"/>
  <c r="P559" i="8"/>
  <c r="O559" i="8"/>
  <c r="G559" i="8"/>
  <c r="F559" i="8"/>
  <c r="E559" i="8"/>
  <c r="P558" i="8"/>
  <c r="O558" i="8"/>
  <c r="G558" i="8"/>
  <c r="F558" i="8"/>
  <c r="E558" i="8"/>
  <c r="P557" i="8"/>
  <c r="O557" i="8"/>
  <c r="G557" i="8"/>
  <c r="F557" i="8"/>
  <c r="E557" i="8"/>
  <c r="P556" i="8"/>
  <c r="O556" i="8"/>
  <c r="G556" i="8"/>
  <c r="F556" i="8"/>
  <c r="E556" i="8"/>
  <c r="P555" i="8"/>
  <c r="O555" i="8"/>
  <c r="G555" i="8"/>
  <c r="F555" i="8"/>
  <c r="E555" i="8"/>
  <c r="P554" i="8"/>
  <c r="O554" i="8"/>
  <c r="G554" i="8"/>
  <c r="F554" i="8"/>
  <c r="E554" i="8"/>
  <c r="P553" i="8"/>
  <c r="O553" i="8"/>
  <c r="G553" i="8"/>
  <c r="F553" i="8"/>
  <c r="E553" i="8"/>
  <c r="P552" i="8"/>
  <c r="O552" i="8"/>
  <c r="G552" i="8"/>
  <c r="F552" i="8"/>
  <c r="E552" i="8"/>
  <c r="P551" i="8"/>
  <c r="O551" i="8"/>
  <c r="G551" i="8"/>
  <c r="F551" i="8"/>
  <c r="E551" i="8"/>
  <c r="P550" i="8"/>
  <c r="O550" i="8"/>
  <c r="G550" i="8"/>
  <c r="F550" i="8"/>
  <c r="E550" i="8"/>
  <c r="P549" i="8"/>
  <c r="O549" i="8"/>
  <c r="G549" i="8"/>
  <c r="F549" i="8"/>
  <c r="E549" i="8"/>
  <c r="P548" i="8"/>
  <c r="O548" i="8"/>
  <c r="G548" i="8"/>
  <c r="F548" i="8"/>
  <c r="E548" i="8"/>
  <c r="P547" i="8"/>
  <c r="O547" i="8"/>
  <c r="G547" i="8"/>
  <c r="F547" i="8"/>
  <c r="E547" i="8"/>
  <c r="P546" i="8"/>
  <c r="O546" i="8"/>
  <c r="G546" i="8"/>
  <c r="F546" i="8"/>
  <c r="E546" i="8"/>
  <c r="P545" i="8"/>
  <c r="O545" i="8"/>
  <c r="G545" i="8"/>
  <c r="F545" i="8"/>
  <c r="E545" i="8"/>
  <c r="P544" i="8"/>
  <c r="O544" i="8"/>
  <c r="G544" i="8"/>
  <c r="F544" i="8"/>
  <c r="E544" i="8"/>
  <c r="P543" i="8"/>
  <c r="O543" i="8"/>
  <c r="G543" i="8"/>
  <c r="F543" i="8"/>
  <c r="E543" i="8"/>
  <c r="P542" i="8"/>
  <c r="O542" i="8"/>
  <c r="G542" i="8"/>
  <c r="F542" i="8"/>
  <c r="E542" i="8"/>
  <c r="P541" i="8"/>
  <c r="O541" i="8"/>
  <c r="G541" i="8"/>
  <c r="F541" i="8"/>
  <c r="E541" i="8"/>
  <c r="P540" i="8"/>
  <c r="O540" i="8"/>
  <c r="G540" i="8"/>
  <c r="F540" i="8"/>
  <c r="E540" i="8"/>
  <c r="P539" i="8"/>
  <c r="O539" i="8"/>
  <c r="G539" i="8"/>
  <c r="F539" i="8"/>
  <c r="E539" i="8"/>
  <c r="P538" i="8"/>
  <c r="O538" i="8"/>
  <c r="G538" i="8"/>
  <c r="F538" i="8"/>
  <c r="E538" i="8"/>
  <c r="P537" i="8"/>
  <c r="O537" i="8"/>
  <c r="G537" i="8"/>
  <c r="F537" i="8"/>
  <c r="E537" i="8"/>
  <c r="P536" i="8"/>
  <c r="O536" i="8"/>
  <c r="G536" i="8"/>
  <c r="F536" i="8"/>
  <c r="E536" i="8"/>
  <c r="P535" i="8"/>
  <c r="O535" i="8"/>
  <c r="G535" i="8"/>
  <c r="F535" i="8"/>
  <c r="E535" i="8"/>
  <c r="P534" i="8"/>
  <c r="O534" i="8"/>
  <c r="G534" i="8"/>
  <c r="F534" i="8"/>
  <c r="E534" i="8"/>
  <c r="P533" i="8"/>
  <c r="O533" i="8"/>
  <c r="G533" i="8"/>
  <c r="F533" i="8"/>
  <c r="E533" i="8"/>
  <c r="P532" i="8"/>
  <c r="O532" i="8"/>
  <c r="G532" i="8"/>
  <c r="F532" i="8"/>
  <c r="E532" i="8"/>
  <c r="P531" i="8"/>
  <c r="O531" i="8"/>
  <c r="G531" i="8"/>
  <c r="F531" i="8"/>
  <c r="E531" i="8"/>
  <c r="P530" i="8"/>
  <c r="O530" i="8"/>
  <c r="G530" i="8"/>
  <c r="F530" i="8"/>
  <c r="E530" i="8"/>
  <c r="P529" i="8"/>
  <c r="O529" i="8"/>
  <c r="G529" i="8"/>
  <c r="F529" i="8"/>
  <c r="E529" i="8"/>
  <c r="P528" i="8"/>
  <c r="O528" i="8"/>
  <c r="G528" i="8"/>
  <c r="F528" i="8"/>
  <c r="E528" i="8"/>
  <c r="P527" i="8"/>
  <c r="O527" i="8"/>
  <c r="G527" i="8"/>
  <c r="F527" i="8"/>
  <c r="E527" i="8"/>
  <c r="P526" i="8"/>
  <c r="O526" i="8"/>
  <c r="G526" i="8"/>
  <c r="F526" i="8"/>
  <c r="E526" i="8"/>
  <c r="P525" i="8"/>
  <c r="O525" i="8"/>
  <c r="G525" i="8"/>
  <c r="F525" i="8"/>
  <c r="E525" i="8"/>
  <c r="P524" i="8"/>
  <c r="O524" i="8"/>
  <c r="G524" i="8"/>
  <c r="F524" i="8"/>
  <c r="E524" i="8"/>
  <c r="P523" i="8"/>
  <c r="O523" i="8"/>
  <c r="G523" i="8"/>
  <c r="F523" i="8"/>
  <c r="E523" i="8"/>
  <c r="P522" i="8"/>
  <c r="O522" i="8"/>
  <c r="G522" i="8"/>
  <c r="F522" i="8"/>
  <c r="E522" i="8"/>
  <c r="P521" i="8"/>
  <c r="O521" i="8"/>
  <c r="G521" i="8"/>
  <c r="F521" i="8"/>
  <c r="E521" i="8"/>
  <c r="P520" i="8"/>
  <c r="O520" i="8"/>
  <c r="G520" i="8"/>
  <c r="F520" i="8"/>
  <c r="E520" i="8"/>
  <c r="P519" i="8"/>
  <c r="O519" i="8"/>
  <c r="G519" i="8"/>
  <c r="F519" i="8"/>
  <c r="E519" i="8"/>
  <c r="P518" i="8"/>
  <c r="O518" i="8"/>
  <c r="G518" i="8"/>
  <c r="F518" i="8"/>
  <c r="E518" i="8"/>
  <c r="P517" i="8"/>
  <c r="O517" i="8"/>
  <c r="G517" i="8"/>
  <c r="F517" i="8"/>
  <c r="E517" i="8"/>
  <c r="P516" i="8"/>
  <c r="O516" i="8"/>
  <c r="G516" i="8"/>
  <c r="F516" i="8"/>
  <c r="E516" i="8"/>
  <c r="P515" i="8"/>
  <c r="O515" i="8"/>
  <c r="G515" i="8"/>
  <c r="F515" i="8"/>
  <c r="E515" i="8"/>
  <c r="P514" i="8"/>
  <c r="O514" i="8"/>
  <c r="G514" i="8"/>
  <c r="F514" i="8"/>
  <c r="E514" i="8"/>
  <c r="P513" i="8"/>
  <c r="O513" i="8"/>
  <c r="G513" i="8"/>
  <c r="F513" i="8"/>
  <c r="E513" i="8"/>
  <c r="P512" i="8"/>
  <c r="O512" i="8"/>
  <c r="G512" i="8"/>
  <c r="F512" i="8"/>
  <c r="E512" i="8"/>
  <c r="P511" i="8"/>
  <c r="O511" i="8"/>
  <c r="G511" i="8"/>
  <c r="F511" i="8"/>
  <c r="E511" i="8"/>
  <c r="P510" i="8"/>
  <c r="O510" i="8"/>
  <c r="G510" i="8"/>
  <c r="F510" i="8"/>
  <c r="E510" i="8"/>
  <c r="P509" i="8"/>
  <c r="O509" i="8"/>
  <c r="G509" i="8"/>
  <c r="F509" i="8"/>
  <c r="E509" i="8"/>
  <c r="P508" i="8"/>
  <c r="O508" i="8"/>
  <c r="G508" i="8"/>
  <c r="F508" i="8"/>
  <c r="E508" i="8"/>
  <c r="P507" i="8"/>
  <c r="O507" i="8"/>
  <c r="G507" i="8"/>
  <c r="F507" i="8"/>
  <c r="E507" i="8"/>
  <c r="P506" i="8"/>
  <c r="O506" i="8"/>
  <c r="G506" i="8"/>
  <c r="F506" i="8"/>
  <c r="E506" i="8"/>
  <c r="P505" i="8"/>
  <c r="O505" i="8"/>
  <c r="G505" i="8"/>
  <c r="F505" i="8"/>
  <c r="E505" i="8"/>
  <c r="P504" i="8"/>
  <c r="O504" i="8"/>
  <c r="G504" i="8"/>
  <c r="F504" i="8"/>
  <c r="E504" i="8"/>
  <c r="P503" i="8"/>
  <c r="O503" i="8"/>
  <c r="G503" i="8"/>
  <c r="F503" i="8"/>
  <c r="E503" i="8"/>
  <c r="P502" i="8"/>
  <c r="O502" i="8"/>
  <c r="G502" i="8"/>
  <c r="F502" i="8"/>
  <c r="E502" i="8"/>
  <c r="P501" i="8"/>
  <c r="O501" i="8"/>
  <c r="G501" i="8"/>
  <c r="F501" i="8"/>
  <c r="E501" i="8"/>
  <c r="P500" i="8"/>
  <c r="O500" i="8"/>
  <c r="G500" i="8"/>
  <c r="F500" i="8"/>
  <c r="E500" i="8"/>
  <c r="P499" i="8"/>
  <c r="O499" i="8"/>
  <c r="G499" i="8"/>
  <c r="F499" i="8"/>
  <c r="E499" i="8"/>
  <c r="P498" i="8"/>
  <c r="O498" i="8"/>
  <c r="G498" i="8"/>
  <c r="F498" i="8"/>
  <c r="E498" i="8"/>
  <c r="P497" i="8"/>
  <c r="O497" i="8"/>
  <c r="G497" i="8"/>
  <c r="F497" i="8"/>
  <c r="E497" i="8"/>
  <c r="P496" i="8"/>
  <c r="O496" i="8"/>
  <c r="G496" i="8"/>
  <c r="F496" i="8"/>
  <c r="E496" i="8"/>
  <c r="P495" i="8"/>
  <c r="O495" i="8"/>
  <c r="G495" i="8"/>
  <c r="F495" i="8"/>
  <c r="E495" i="8"/>
  <c r="P494" i="8"/>
  <c r="O494" i="8"/>
  <c r="G494" i="8"/>
  <c r="F494" i="8"/>
  <c r="E494" i="8"/>
  <c r="P493" i="8"/>
  <c r="O493" i="8"/>
  <c r="G493" i="8"/>
  <c r="F493" i="8"/>
  <c r="E493" i="8"/>
  <c r="P492" i="8"/>
  <c r="O492" i="8"/>
  <c r="G492" i="8"/>
  <c r="F492" i="8"/>
  <c r="E492" i="8"/>
  <c r="P491" i="8"/>
  <c r="O491" i="8"/>
  <c r="G491" i="8"/>
  <c r="F491" i="8"/>
  <c r="E491" i="8"/>
  <c r="P490" i="8"/>
  <c r="O490" i="8"/>
  <c r="G490" i="8"/>
  <c r="F490" i="8"/>
  <c r="E490" i="8"/>
  <c r="P489" i="8"/>
  <c r="O489" i="8"/>
  <c r="G489" i="8"/>
  <c r="F489" i="8"/>
  <c r="E489" i="8"/>
  <c r="P488" i="8"/>
  <c r="O488" i="8"/>
  <c r="G488" i="8"/>
  <c r="F488" i="8"/>
  <c r="E488" i="8"/>
  <c r="P487" i="8"/>
  <c r="O487" i="8"/>
  <c r="G487" i="8"/>
  <c r="F487" i="8"/>
  <c r="E487" i="8"/>
  <c r="P486" i="8"/>
  <c r="O486" i="8"/>
  <c r="G486" i="8"/>
  <c r="F486" i="8"/>
  <c r="E486" i="8"/>
  <c r="P485" i="8"/>
  <c r="O485" i="8"/>
  <c r="G485" i="8"/>
  <c r="F485" i="8"/>
  <c r="E485" i="8"/>
  <c r="P484" i="8"/>
  <c r="O484" i="8"/>
  <c r="G484" i="8"/>
  <c r="F484" i="8"/>
  <c r="E484" i="8"/>
  <c r="P483" i="8"/>
  <c r="O483" i="8"/>
  <c r="G483" i="8"/>
  <c r="F483" i="8"/>
  <c r="E483" i="8"/>
  <c r="P482" i="8"/>
  <c r="O482" i="8"/>
  <c r="G482" i="8"/>
  <c r="F482" i="8"/>
  <c r="E482" i="8"/>
  <c r="P481" i="8"/>
  <c r="O481" i="8"/>
  <c r="G481" i="8"/>
  <c r="F481" i="8"/>
  <c r="E481" i="8"/>
  <c r="P480" i="8"/>
  <c r="O480" i="8"/>
  <c r="G480" i="8"/>
  <c r="F480" i="8"/>
  <c r="E480" i="8"/>
  <c r="P479" i="8"/>
  <c r="O479" i="8"/>
  <c r="G479" i="8"/>
  <c r="F479" i="8"/>
  <c r="E479" i="8"/>
  <c r="P478" i="8"/>
  <c r="O478" i="8"/>
  <c r="G478" i="8"/>
  <c r="F478" i="8"/>
  <c r="E478" i="8"/>
  <c r="P477" i="8"/>
  <c r="O477" i="8"/>
  <c r="G477" i="8"/>
  <c r="F477" i="8"/>
  <c r="E477" i="8"/>
  <c r="P476" i="8"/>
  <c r="O476" i="8"/>
  <c r="G476" i="8"/>
  <c r="F476" i="8"/>
  <c r="E476" i="8"/>
  <c r="P475" i="8"/>
  <c r="O475" i="8"/>
  <c r="G475" i="8"/>
  <c r="F475" i="8"/>
  <c r="E475" i="8"/>
  <c r="P474" i="8"/>
  <c r="O474" i="8"/>
  <c r="G474" i="8"/>
  <c r="F474" i="8"/>
  <c r="E474" i="8"/>
  <c r="P473" i="8"/>
  <c r="O473" i="8"/>
  <c r="G473" i="8"/>
  <c r="F473" i="8"/>
  <c r="E473" i="8"/>
  <c r="P472" i="8"/>
  <c r="O472" i="8"/>
  <c r="G472" i="8"/>
  <c r="F472" i="8"/>
  <c r="E472" i="8"/>
  <c r="P471" i="8"/>
  <c r="O471" i="8"/>
  <c r="G471" i="8"/>
  <c r="F471" i="8"/>
  <c r="E471" i="8"/>
  <c r="P470" i="8"/>
  <c r="O470" i="8"/>
  <c r="G470" i="8"/>
  <c r="F470" i="8"/>
  <c r="E470" i="8"/>
  <c r="P469" i="8"/>
  <c r="O469" i="8"/>
  <c r="G469" i="8"/>
  <c r="F469" i="8"/>
  <c r="E469" i="8"/>
  <c r="P468" i="8"/>
  <c r="O468" i="8"/>
  <c r="G468" i="8"/>
  <c r="F468" i="8"/>
  <c r="E468" i="8"/>
  <c r="P467" i="8"/>
  <c r="O467" i="8"/>
  <c r="G467" i="8"/>
  <c r="F467" i="8"/>
  <c r="E467" i="8"/>
  <c r="P466" i="8"/>
  <c r="O466" i="8"/>
  <c r="G466" i="8"/>
  <c r="F466" i="8"/>
  <c r="E466" i="8"/>
  <c r="P465" i="8"/>
  <c r="O465" i="8"/>
  <c r="G465" i="8"/>
  <c r="F465" i="8"/>
  <c r="E465" i="8"/>
  <c r="P464" i="8"/>
  <c r="O464" i="8"/>
  <c r="G464" i="8"/>
  <c r="F464" i="8"/>
  <c r="E464" i="8"/>
  <c r="P463" i="8"/>
  <c r="O463" i="8"/>
  <c r="G463" i="8"/>
  <c r="F463" i="8"/>
  <c r="E463" i="8"/>
  <c r="P462" i="8"/>
  <c r="O462" i="8"/>
  <c r="G462" i="8"/>
  <c r="F462" i="8"/>
  <c r="E462" i="8"/>
  <c r="P461" i="8"/>
  <c r="O461" i="8"/>
  <c r="G461" i="8"/>
  <c r="F461" i="8"/>
  <c r="E461" i="8"/>
  <c r="P460" i="8"/>
  <c r="O460" i="8"/>
  <c r="G460" i="8"/>
  <c r="F460" i="8"/>
  <c r="E460" i="8"/>
  <c r="P459" i="8"/>
  <c r="O459" i="8"/>
  <c r="G459" i="8"/>
  <c r="F459" i="8"/>
  <c r="E459" i="8"/>
  <c r="P458" i="8"/>
  <c r="O458" i="8"/>
  <c r="G458" i="8"/>
  <c r="F458" i="8"/>
  <c r="E458" i="8"/>
  <c r="P457" i="8"/>
  <c r="O457" i="8"/>
  <c r="G457" i="8"/>
  <c r="F457" i="8"/>
  <c r="E457" i="8"/>
  <c r="P456" i="8"/>
  <c r="O456" i="8"/>
  <c r="G456" i="8"/>
  <c r="F456" i="8"/>
  <c r="E456" i="8"/>
  <c r="P455" i="8"/>
  <c r="O455" i="8"/>
  <c r="G455" i="8"/>
  <c r="F455" i="8"/>
  <c r="E455" i="8"/>
  <c r="P454" i="8"/>
  <c r="O454" i="8"/>
  <c r="G454" i="8"/>
  <c r="F454" i="8"/>
  <c r="E454" i="8"/>
  <c r="P453" i="8"/>
  <c r="O453" i="8"/>
  <c r="G453" i="8"/>
  <c r="F453" i="8"/>
  <c r="E453" i="8"/>
  <c r="P452" i="8"/>
  <c r="O452" i="8"/>
  <c r="G452" i="8"/>
  <c r="F452" i="8"/>
  <c r="E452" i="8"/>
  <c r="P451" i="8"/>
  <c r="O451" i="8"/>
  <c r="G451" i="8"/>
  <c r="F451" i="8"/>
  <c r="E451" i="8"/>
  <c r="P450" i="8"/>
  <c r="O450" i="8"/>
  <c r="G450" i="8"/>
  <c r="F450" i="8"/>
  <c r="E450" i="8"/>
  <c r="P449" i="8"/>
  <c r="O449" i="8"/>
  <c r="G449" i="8"/>
  <c r="F449" i="8"/>
  <c r="E449" i="8"/>
  <c r="P448" i="8"/>
  <c r="O448" i="8"/>
  <c r="G448" i="8"/>
  <c r="F448" i="8"/>
  <c r="E448" i="8"/>
  <c r="P447" i="8"/>
  <c r="O447" i="8"/>
  <c r="G447" i="8"/>
  <c r="F447" i="8"/>
  <c r="E447" i="8"/>
  <c r="P446" i="8"/>
  <c r="O446" i="8"/>
  <c r="G446" i="8"/>
  <c r="F446" i="8"/>
  <c r="E446" i="8"/>
  <c r="P445" i="8"/>
  <c r="O445" i="8"/>
  <c r="G445" i="8"/>
  <c r="F445" i="8"/>
  <c r="E445" i="8"/>
  <c r="P444" i="8"/>
  <c r="O444" i="8"/>
  <c r="G444" i="8"/>
  <c r="F444" i="8"/>
  <c r="E444" i="8"/>
  <c r="P443" i="8"/>
  <c r="O443" i="8"/>
  <c r="G443" i="8"/>
  <c r="F443" i="8"/>
  <c r="E443" i="8"/>
  <c r="P442" i="8"/>
  <c r="O442" i="8"/>
  <c r="G442" i="8"/>
  <c r="F442" i="8"/>
  <c r="E442" i="8"/>
  <c r="P441" i="8"/>
  <c r="O441" i="8"/>
  <c r="G441" i="8"/>
  <c r="F441" i="8"/>
  <c r="E441" i="8"/>
  <c r="P440" i="8"/>
  <c r="O440" i="8"/>
  <c r="G440" i="8"/>
  <c r="F440" i="8"/>
  <c r="E440" i="8"/>
  <c r="P439" i="8"/>
  <c r="O439" i="8"/>
  <c r="G439" i="8"/>
  <c r="F439" i="8"/>
  <c r="E439" i="8"/>
  <c r="P438" i="8"/>
  <c r="O438" i="8"/>
  <c r="G438" i="8"/>
  <c r="F438" i="8"/>
  <c r="E438" i="8"/>
  <c r="P437" i="8"/>
  <c r="O437" i="8"/>
  <c r="G437" i="8"/>
  <c r="F437" i="8"/>
  <c r="E437" i="8"/>
  <c r="P436" i="8"/>
  <c r="O436" i="8"/>
  <c r="G436" i="8"/>
  <c r="F436" i="8"/>
  <c r="E436" i="8"/>
  <c r="P435" i="8"/>
  <c r="O435" i="8"/>
  <c r="G435" i="8"/>
  <c r="F435" i="8"/>
  <c r="E435" i="8"/>
  <c r="P434" i="8"/>
  <c r="O434" i="8"/>
  <c r="G434" i="8"/>
  <c r="F434" i="8"/>
  <c r="E434" i="8"/>
  <c r="P433" i="8"/>
  <c r="O433" i="8"/>
  <c r="G433" i="8"/>
  <c r="F433" i="8"/>
  <c r="E433" i="8"/>
  <c r="P432" i="8"/>
  <c r="O432" i="8"/>
  <c r="G432" i="8"/>
  <c r="F432" i="8"/>
  <c r="E432" i="8"/>
  <c r="P431" i="8"/>
  <c r="O431" i="8"/>
  <c r="G431" i="8"/>
  <c r="F431" i="8"/>
  <c r="E431" i="8"/>
  <c r="P430" i="8"/>
  <c r="O430" i="8"/>
  <c r="G430" i="8"/>
  <c r="F430" i="8"/>
  <c r="E430" i="8"/>
  <c r="P429" i="8"/>
  <c r="O429" i="8"/>
  <c r="G429" i="8"/>
  <c r="F429" i="8"/>
  <c r="E429" i="8"/>
  <c r="P428" i="8"/>
  <c r="O428" i="8"/>
  <c r="G428" i="8"/>
  <c r="F428" i="8"/>
  <c r="E428" i="8"/>
  <c r="P427" i="8"/>
  <c r="O427" i="8"/>
  <c r="G427" i="8"/>
  <c r="F427" i="8"/>
  <c r="E427" i="8"/>
  <c r="P426" i="8"/>
  <c r="O426" i="8"/>
  <c r="G426" i="8"/>
  <c r="F426" i="8"/>
  <c r="E426" i="8"/>
  <c r="P425" i="8"/>
  <c r="O425" i="8"/>
  <c r="G425" i="8"/>
  <c r="F425" i="8"/>
  <c r="E425" i="8"/>
  <c r="P424" i="8"/>
  <c r="O424" i="8"/>
  <c r="G424" i="8"/>
  <c r="F424" i="8"/>
  <c r="E424" i="8"/>
  <c r="P423" i="8"/>
  <c r="O423" i="8"/>
  <c r="G423" i="8"/>
  <c r="F423" i="8"/>
  <c r="E423" i="8"/>
  <c r="P422" i="8"/>
  <c r="O422" i="8"/>
  <c r="G422" i="8"/>
  <c r="F422" i="8"/>
  <c r="E422" i="8"/>
  <c r="P421" i="8"/>
  <c r="O421" i="8"/>
  <c r="G421" i="8"/>
  <c r="F421" i="8"/>
  <c r="E421" i="8"/>
  <c r="P420" i="8"/>
  <c r="O420" i="8"/>
  <c r="G420" i="8"/>
  <c r="F420" i="8"/>
  <c r="E420" i="8"/>
  <c r="P419" i="8"/>
  <c r="O419" i="8"/>
  <c r="G419" i="8"/>
  <c r="F419" i="8"/>
  <c r="E419" i="8"/>
  <c r="P418" i="8"/>
  <c r="O418" i="8"/>
  <c r="G418" i="8"/>
  <c r="F418" i="8"/>
  <c r="E418" i="8"/>
  <c r="P417" i="8"/>
  <c r="O417" i="8"/>
  <c r="G417" i="8"/>
  <c r="F417" i="8"/>
  <c r="E417" i="8"/>
  <c r="P416" i="8"/>
  <c r="O416" i="8"/>
  <c r="G416" i="8"/>
  <c r="F416" i="8"/>
  <c r="E416" i="8"/>
  <c r="P415" i="8"/>
  <c r="O415" i="8"/>
  <c r="G415" i="8"/>
  <c r="F415" i="8"/>
  <c r="E415" i="8"/>
  <c r="P414" i="8"/>
  <c r="O414" i="8"/>
  <c r="G414" i="8"/>
  <c r="F414" i="8"/>
  <c r="E414" i="8"/>
  <c r="P413" i="8"/>
  <c r="O413" i="8"/>
  <c r="G413" i="8"/>
  <c r="F413" i="8"/>
  <c r="E413" i="8"/>
  <c r="P412" i="8"/>
  <c r="O412" i="8"/>
  <c r="G412" i="8"/>
  <c r="F412" i="8"/>
  <c r="E412" i="8"/>
  <c r="P411" i="8"/>
  <c r="O411" i="8"/>
  <c r="G411" i="8"/>
  <c r="F411" i="8"/>
  <c r="E411" i="8"/>
  <c r="P410" i="8"/>
  <c r="O410" i="8"/>
  <c r="G410" i="8"/>
  <c r="F410" i="8"/>
  <c r="E410" i="8"/>
  <c r="P409" i="8"/>
  <c r="O409" i="8"/>
  <c r="G409" i="8"/>
  <c r="F409" i="8"/>
  <c r="E409" i="8"/>
  <c r="P408" i="8"/>
  <c r="O408" i="8"/>
  <c r="G408" i="8"/>
  <c r="F408" i="8"/>
  <c r="E408" i="8"/>
  <c r="P407" i="8"/>
  <c r="O407" i="8"/>
  <c r="G407" i="8"/>
  <c r="F407" i="8"/>
  <c r="E407" i="8"/>
  <c r="P406" i="8"/>
  <c r="O406" i="8"/>
  <c r="G406" i="8"/>
  <c r="F406" i="8"/>
  <c r="E406" i="8"/>
  <c r="P405" i="8"/>
  <c r="O405" i="8"/>
  <c r="G405" i="8"/>
  <c r="F405" i="8"/>
  <c r="E405" i="8"/>
  <c r="P404" i="8"/>
  <c r="O404" i="8"/>
  <c r="G404" i="8"/>
  <c r="F404" i="8"/>
  <c r="E404" i="8"/>
  <c r="P403" i="8"/>
  <c r="O403" i="8"/>
  <c r="G403" i="8"/>
  <c r="F403" i="8"/>
  <c r="E403" i="8"/>
  <c r="P402" i="8"/>
  <c r="O402" i="8"/>
  <c r="G402" i="8"/>
  <c r="F402" i="8"/>
  <c r="E402" i="8"/>
  <c r="P401" i="8"/>
  <c r="O401" i="8"/>
  <c r="G401" i="8"/>
  <c r="F401" i="8"/>
  <c r="E401" i="8"/>
  <c r="P400" i="8"/>
  <c r="O400" i="8"/>
  <c r="G400" i="8"/>
  <c r="F400" i="8"/>
  <c r="E400" i="8"/>
  <c r="P399" i="8"/>
  <c r="O399" i="8"/>
  <c r="G399" i="8"/>
  <c r="F399" i="8"/>
  <c r="E399" i="8"/>
  <c r="P398" i="8"/>
  <c r="O398" i="8"/>
  <c r="G398" i="8"/>
  <c r="F398" i="8"/>
  <c r="E398" i="8"/>
  <c r="P397" i="8"/>
  <c r="O397" i="8"/>
  <c r="G397" i="8"/>
  <c r="F397" i="8"/>
  <c r="E397" i="8"/>
  <c r="P396" i="8"/>
  <c r="O396" i="8"/>
  <c r="G396" i="8"/>
  <c r="F396" i="8"/>
  <c r="E396" i="8"/>
  <c r="P395" i="8"/>
  <c r="O395" i="8"/>
  <c r="G395" i="8"/>
  <c r="F395" i="8"/>
  <c r="E395" i="8"/>
  <c r="P394" i="8"/>
  <c r="O394" i="8"/>
  <c r="G394" i="8"/>
  <c r="F394" i="8"/>
  <c r="E394" i="8"/>
  <c r="P393" i="8"/>
  <c r="O393" i="8"/>
  <c r="G393" i="8"/>
  <c r="F393" i="8"/>
  <c r="E393" i="8"/>
  <c r="P392" i="8"/>
  <c r="O392" i="8"/>
  <c r="G392" i="8"/>
  <c r="F392" i="8"/>
  <c r="E392" i="8"/>
  <c r="P391" i="8"/>
  <c r="O391" i="8"/>
  <c r="G391" i="8"/>
  <c r="F391" i="8"/>
  <c r="E391" i="8"/>
  <c r="P390" i="8"/>
  <c r="O390" i="8"/>
  <c r="G390" i="8"/>
  <c r="F390" i="8"/>
  <c r="E390" i="8"/>
  <c r="P389" i="8"/>
  <c r="O389" i="8"/>
  <c r="G389" i="8"/>
  <c r="F389" i="8"/>
  <c r="E389" i="8"/>
  <c r="P388" i="8"/>
  <c r="O388" i="8"/>
  <c r="G388" i="8"/>
  <c r="F388" i="8"/>
  <c r="E388" i="8"/>
  <c r="P387" i="8"/>
  <c r="O387" i="8"/>
  <c r="G387" i="8"/>
  <c r="F387" i="8"/>
  <c r="E387" i="8"/>
  <c r="P386" i="8"/>
  <c r="O386" i="8"/>
  <c r="G386" i="8"/>
  <c r="F386" i="8"/>
  <c r="E386" i="8"/>
  <c r="P385" i="8"/>
  <c r="O385" i="8"/>
  <c r="G385" i="8"/>
  <c r="F385" i="8"/>
  <c r="E385" i="8"/>
  <c r="P384" i="8"/>
  <c r="O384" i="8"/>
  <c r="G384" i="8"/>
  <c r="F384" i="8"/>
  <c r="E384" i="8"/>
  <c r="P383" i="8"/>
  <c r="O383" i="8"/>
  <c r="G383" i="8"/>
  <c r="F383" i="8"/>
  <c r="E383" i="8"/>
  <c r="P382" i="8"/>
  <c r="O382" i="8"/>
  <c r="G382" i="8"/>
  <c r="F382" i="8"/>
  <c r="E382" i="8"/>
  <c r="P381" i="8"/>
  <c r="O381" i="8"/>
  <c r="G381" i="8"/>
  <c r="F381" i="8"/>
  <c r="E381" i="8"/>
  <c r="P380" i="8"/>
  <c r="O380" i="8"/>
  <c r="G380" i="8"/>
  <c r="F380" i="8"/>
  <c r="E380" i="8"/>
  <c r="P379" i="8"/>
  <c r="O379" i="8"/>
  <c r="G379" i="8"/>
  <c r="F379" i="8"/>
  <c r="E379" i="8"/>
  <c r="P378" i="8"/>
  <c r="O378" i="8"/>
  <c r="G378" i="8"/>
  <c r="F378" i="8"/>
  <c r="E378" i="8"/>
  <c r="P377" i="8"/>
  <c r="O377" i="8"/>
  <c r="G377" i="8"/>
  <c r="F377" i="8"/>
  <c r="E377" i="8"/>
  <c r="P376" i="8"/>
  <c r="O376" i="8"/>
  <c r="G376" i="8"/>
  <c r="F376" i="8"/>
  <c r="E376" i="8"/>
  <c r="P375" i="8"/>
  <c r="O375" i="8"/>
  <c r="G375" i="8"/>
  <c r="F375" i="8"/>
  <c r="E375" i="8"/>
  <c r="P374" i="8"/>
  <c r="O374" i="8"/>
  <c r="G374" i="8"/>
  <c r="F374" i="8"/>
  <c r="E374" i="8"/>
  <c r="P373" i="8"/>
  <c r="O373" i="8"/>
  <c r="G373" i="8"/>
  <c r="F373" i="8"/>
  <c r="E373" i="8"/>
  <c r="P372" i="8"/>
  <c r="O372" i="8"/>
  <c r="G372" i="8"/>
  <c r="F372" i="8"/>
  <c r="E372" i="8"/>
  <c r="P371" i="8"/>
  <c r="O371" i="8"/>
  <c r="G371" i="8"/>
  <c r="F371" i="8"/>
  <c r="E371" i="8"/>
  <c r="P370" i="8"/>
  <c r="O370" i="8"/>
  <c r="G370" i="8"/>
  <c r="F370" i="8"/>
  <c r="E370" i="8"/>
  <c r="P369" i="8"/>
  <c r="O369" i="8"/>
  <c r="G369" i="8"/>
  <c r="F369" i="8"/>
  <c r="E369" i="8"/>
  <c r="P368" i="8"/>
  <c r="O368" i="8"/>
  <c r="G368" i="8"/>
  <c r="F368" i="8"/>
  <c r="E368" i="8"/>
  <c r="P367" i="8"/>
  <c r="O367" i="8"/>
  <c r="G367" i="8"/>
  <c r="F367" i="8"/>
  <c r="E367" i="8"/>
  <c r="P366" i="8"/>
  <c r="O366" i="8"/>
  <c r="G366" i="8"/>
  <c r="F366" i="8"/>
  <c r="E366" i="8"/>
  <c r="P365" i="8"/>
  <c r="O365" i="8"/>
  <c r="G365" i="8"/>
  <c r="F365" i="8"/>
  <c r="E365" i="8"/>
  <c r="P364" i="8"/>
  <c r="O364" i="8"/>
  <c r="G364" i="8"/>
  <c r="F364" i="8"/>
  <c r="E364" i="8"/>
  <c r="P363" i="8"/>
  <c r="O363" i="8"/>
  <c r="G363" i="8"/>
  <c r="F363" i="8"/>
  <c r="E363" i="8"/>
  <c r="P362" i="8"/>
  <c r="O362" i="8"/>
  <c r="G362" i="8"/>
  <c r="F362" i="8"/>
  <c r="E362" i="8"/>
  <c r="P361" i="8"/>
  <c r="O361" i="8"/>
  <c r="G361" i="8"/>
  <c r="F361" i="8"/>
  <c r="E361" i="8"/>
  <c r="P360" i="8"/>
  <c r="O360" i="8"/>
  <c r="G360" i="8"/>
  <c r="F360" i="8"/>
  <c r="E360" i="8"/>
  <c r="P359" i="8"/>
  <c r="O359" i="8"/>
  <c r="G359" i="8"/>
  <c r="F359" i="8"/>
  <c r="E359" i="8"/>
  <c r="P358" i="8"/>
  <c r="O358" i="8"/>
  <c r="G358" i="8"/>
  <c r="F358" i="8"/>
  <c r="E358" i="8"/>
  <c r="P357" i="8"/>
  <c r="O357" i="8"/>
  <c r="G357" i="8"/>
  <c r="F357" i="8"/>
  <c r="E357" i="8"/>
  <c r="P356" i="8"/>
  <c r="O356" i="8"/>
  <c r="G356" i="8"/>
  <c r="F356" i="8"/>
  <c r="E356" i="8"/>
  <c r="P355" i="8"/>
  <c r="O355" i="8"/>
  <c r="G355" i="8"/>
  <c r="F355" i="8"/>
  <c r="E355" i="8"/>
  <c r="P354" i="8"/>
  <c r="O354" i="8"/>
  <c r="G354" i="8"/>
  <c r="F354" i="8"/>
  <c r="E354" i="8"/>
  <c r="P353" i="8"/>
  <c r="O353" i="8"/>
  <c r="G353" i="8"/>
  <c r="F353" i="8"/>
  <c r="E353" i="8"/>
  <c r="P352" i="8"/>
  <c r="O352" i="8"/>
  <c r="G352" i="8"/>
  <c r="F352" i="8"/>
  <c r="E352" i="8"/>
  <c r="P351" i="8"/>
  <c r="O351" i="8"/>
  <c r="G351" i="8"/>
  <c r="F351" i="8"/>
  <c r="E351" i="8"/>
  <c r="P350" i="8"/>
  <c r="O350" i="8"/>
  <c r="G350" i="8"/>
  <c r="F350" i="8"/>
  <c r="E350" i="8"/>
  <c r="P349" i="8"/>
  <c r="O349" i="8"/>
  <c r="G349" i="8"/>
  <c r="F349" i="8"/>
  <c r="E349" i="8"/>
  <c r="P348" i="8"/>
  <c r="O348" i="8"/>
  <c r="G348" i="8"/>
  <c r="F348" i="8"/>
  <c r="E348" i="8"/>
  <c r="P347" i="8"/>
  <c r="O347" i="8"/>
  <c r="G347" i="8"/>
  <c r="F347" i="8"/>
  <c r="E347" i="8"/>
  <c r="P346" i="8"/>
  <c r="O346" i="8"/>
  <c r="G346" i="8"/>
  <c r="F346" i="8"/>
  <c r="E346" i="8"/>
  <c r="P345" i="8"/>
  <c r="O345" i="8"/>
  <c r="G345" i="8"/>
  <c r="F345" i="8"/>
  <c r="E345" i="8"/>
  <c r="P344" i="8"/>
  <c r="O344" i="8"/>
  <c r="G344" i="8"/>
  <c r="F344" i="8"/>
  <c r="E344" i="8"/>
  <c r="P343" i="8"/>
  <c r="O343" i="8"/>
  <c r="G343" i="8"/>
  <c r="F343" i="8"/>
  <c r="E343" i="8"/>
  <c r="P342" i="8"/>
  <c r="O342" i="8"/>
  <c r="G342" i="8"/>
  <c r="F342" i="8"/>
  <c r="E342" i="8"/>
  <c r="P341" i="8"/>
  <c r="O341" i="8"/>
  <c r="G341" i="8"/>
  <c r="F341" i="8"/>
  <c r="E341" i="8"/>
  <c r="P340" i="8"/>
  <c r="O340" i="8"/>
  <c r="G340" i="8"/>
  <c r="F340" i="8"/>
  <c r="E340" i="8"/>
  <c r="P339" i="8"/>
  <c r="O339" i="8"/>
  <c r="G339" i="8"/>
  <c r="F339" i="8"/>
  <c r="E339" i="8"/>
  <c r="P338" i="8"/>
  <c r="O338" i="8"/>
  <c r="G338" i="8"/>
  <c r="F338" i="8"/>
  <c r="E338" i="8"/>
  <c r="P337" i="8"/>
  <c r="O337" i="8"/>
  <c r="G337" i="8"/>
  <c r="F337" i="8"/>
  <c r="E337" i="8"/>
  <c r="P336" i="8"/>
  <c r="O336" i="8"/>
  <c r="G336" i="8"/>
  <c r="F336" i="8"/>
  <c r="E336" i="8"/>
  <c r="P335" i="8"/>
  <c r="O335" i="8"/>
  <c r="G335" i="8"/>
  <c r="F335" i="8"/>
  <c r="E335" i="8"/>
  <c r="P334" i="8"/>
  <c r="O334" i="8"/>
  <c r="G334" i="8"/>
  <c r="F334" i="8"/>
  <c r="E334" i="8"/>
  <c r="P333" i="8"/>
  <c r="O333" i="8"/>
  <c r="G333" i="8"/>
  <c r="F333" i="8"/>
  <c r="E333" i="8"/>
  <c r="P332" i="8"/>
  <c r="O332" i="8"/>
  <c r="G332" i="8"/>
  <c r="F332" i="8"/>
  <c r="E332" i="8"/>
  <c r="P331" i="8"/>
  <c r="O331" i="8"/>
  <c r="G331" i="8"/>
  <c r="F331" i="8"/>
  <c r="E331" i="8"/>
  <c r="P330" i="8"/>
  <c r="O330" i="8"/>
  <c r="G330" i="8"/>
  <c r="F330" i="8"/>
  <c r="E330" i="8"/>
  <c r="P329" i="8"/>
  <c r="O329" i="8"/>
  <c r="G329" i="8"/>
  <c r="F329" i="8"/>
  <c r="E329" i="8"/>
  <c r="P328" i="8"/>
  <c r="O328" i="8"/>
  <c r="G328" i="8"/>
  <c r="F328" i="8"/>
  <c r="E328" i="8"/>
  <c r="P327" i="8"/>
  <c r="O327" i="8"/>
  <c r="G327" i="8"/>
  <c r="F327" i="8"/>
  <c r="E327" i="8"/>
  <c r="P326" i="8"/>
  <c r="O326" i="8"/>
  <c r="G326" i="8"/>
  <c r="F326" i="8"/>
  <c r="E326" i="8"/>
  <c r="P325" i="8"/>
  <c r="O325" i="8"/>
  <c r="G325" i="8"/>
  <c r="F325" i="8"/>
  <c r="E325" i="8"/>
  <c r="P324" i="8"/>
  <c r="O324" i="8"/>
  <c r="G324" i="8"/>
  <c r="F324" i="8"/>
  <c r="E324" i="8"/>
  <c r="P323" i="8"/>
  <c r="O323" i="8"/>
  <c r="G323" i="8"/>
  <c r="F323" i="8"/>
  <c r="E323" i="8"/>
  <c r="P322" i="8"/>
  <c r="O322" i="8"/>
  <c r="G322" i="8"/>
  <c r="F322" i="8"/>
  <c r="E322" i="8"/>
  <c r="P321" i="8"/>
  <c r="O321" i="8"/>
  <c r="G321" i="8"/>
  <c r="F321" i="8"/>
  <c r="E321" i="8"/>
  <c r="P320" i="8"/>
  <c r="O320" i="8"/>
  <c r="G320" i="8"/>
  <c r="F320" i="8"/>
  <c r="E320" i="8"/>
  <c r="P319" i="8"/>
  <c r="O319" i="8"/>
  <c r="G319" i="8"/>
  <c r="F319" i="8"/>
  <c r="E319" i="8"/>
  <c r="P318" i="8"/>
  <c r="O318" i="8"/>
  <c r="G318" i="8"/>
  <c r="F318" i="8"/>
  <c r="E318" i="8"/>
  <c r="P317" i="8"/>
  <c r="O317" i="8"/>
  <c r="G317" i="8"/>
  <c r="F317" i="8"/>
  <c r="E317" i="8"/>
  <c r="P316" i="8"/>
  <c r="O316" i="8"/>
  <c r="G316" i="8"/>
  <c r="F316" i="8"/>
  <c r="E316" i="8"/>
  <c r="P315" i="8"/>
  <c r="O315" i="8"/>
  <c r="G315" i="8"/>
  <c r="F315" i="8"/>
  <c r="E315" i="8"/>
  <c r="P314" i="8"/>
  <c r="O314" i="8"/>
  <c r="G314" i="8"/>
  <c r="F314" i="8"/>
  <c r="E314" i="8"/>
  <c r="P313" i="8"/>
  <c r="O313" i="8"/>
  <c r="G313" i="8"/>
  <c r="F313" i="8"/>
  <c r="E313" i="8"/>
  <c r="P312" i="8"/>
  <c r="O312" i="8"/>
  <c r="G312" i="8"/>
  <c r="F312" i="8"/>
  <c r="E312" i="8"/>
  <c r="P311" i="8"/>
  <c r="O311" i="8"/>
  <c r="G311" i="8"/>
  <c r="F311" i="8"/>
  <c r="E311" i="8"/>
  <c r="P310" i="8"/>
  <c r="O310" i="8"/>
  <c r="G310" i="8"/>
  <c r="F310" i="8"/>
  <c r="E310" i="8"/>
  <c r="P309" i="8"/>
  <c r="O309" i="8"/>
  <c r="G309" i="8"/>
  <c r="F309" i="8"/>
  <c r="E309" i="8"/>
  <c r="P308" i="8"/>
  <c r="O308" i="8"/>
  <c r="G308" i="8"/>
  <c r="F308" i="8"/>
  <c r="E308" i="8"/>
  <c r="P307" i="8"/>
  <c r="O307" i="8"/>
  <c r="G307" i="8"/>
  <c r="F307" i="8"/>
  <c r="E307" i="8"/>
  <c r="P306" i="8"/>
  <c r="O306" i="8"/>
  <c r="G306" i="8"/>
  <c r="F306" i="8"/>
  <c r="E306" i="8"/>
  <c r="P305" i="8"/>
  <c r="O305" i="8"/>
  <c r="G305" i="8"/>
  <c r="F305" i="8"/>
  <c r="E305" i="8"/>
  <c r="P304" i="8"/>
  <c r="O304" i="8"/>
  <c r="G304" i="8"/>
  <c r="F304" i="8"/>
  <c r="E304" i="8"/>
  <c r="P303" i="8"/>
  <c r="O303" i="8"/>
  <c r="G303" i="8"/>
  <c r="F303" i="8"/>
  <c r="E303" i="8"/>
  <c r="P302" i="8"/>
  <c r="O302" i="8"/>
  <c r="G302" i="8"/>
  <c r="F302" i="8"/>
  <c r="E302" i="8"/>
  <c r="P301" i="8"/>
  <c r="O301" i="8"/>
  <c r="G301" i="8"/>
  <c r="F301" i="8"/>
  <c r="E301" i="8"/>
  <c r="P300" i="8"/>
  <c r="O300" i="8"/>
  <c r="G300" i="8"/>
  <c r="F300" i="8"/>
  <c r="E300" i="8"/>
  <c r="P299" i="8"/>
  <c r="O299" i="8"/>
  <c r="G299" i="8"/>
  <c r="F299" i="8"/>
  <c r="E299" i="8"/>
  <c r="P298" i="8"/>
  <c r="O298" i="8"/>
  <c r="G298" i="8"/>
  <c r="F298" i="8"/>
  <c r="E298" i="8"/>
  <c r="P297" i="8"/>
  <c r="O297" i="8"/>
  <c r="G297" i="8"/>
  <c r="F297" i="8"/>
  <c r="E297" i="8"/>
  <c r="P296" i="8"/>
  <c r="O296" i="8"/>
  <c r="G296" i="8"/>
  <c r="F296" i="8"/>
  <c r="E296" i="8"/>
  <c r="P295" i="8"/>
  <c r="O295" i="8"/>
  <c r="G295" i="8"/>
  <c r="F295" i="8"/>
  <c r="E295" i="8"/>
  <c r="P294" i="8"/>
  <c r="O294" i="8"/>
  <c r="G294" i="8"/>
  <c r="F294" i="8"/>
  <c r="E294" i="8"/>
  <c r="P293" i="8"/>
  <c r="O293" i="8"/>
  <c r="G293" i="8"/>
  <c r="F293" i="8"/>
  <c r="E293" i="8"/>
  <c r="P292" i="8"/>
  <c r="O292" i="8"/>
  <c r="G292" i="8"/>
  <c r="F292" i="8"/>
  <c r="E292" i="8"/>
  <c r="P291" i="8"/>
  <c r="O291" i="8"/>
  <c r="G291" i="8"/>
  <c r="F291" i="8"/>
  <c r="E291" i="8"/>
  <c r="P290" i="8"/>
  <c r="O290" i="8"/>
  <c r="G290" i="8"/>
  <c r="F290" i="8"/>
  <c r="E290" i="8"/>
  <c r="P289" i="8"/>
  <c r="O289" i="8"/>
  <c r="G289" i="8"/>
  <c r="F289" i="8"/>
  <c r="E289" i="8"/>
  <c r="P288" i="8"/>
  <c r="O288" i="8"/>
  <c r="G288" i="8"/>
  <c r="F288" i="8"/>
  <c r="E288" i="8"/>
  <c r="P287" i="8"/>
  <c r="O287" i="8"/>
  <c r="G287" i="8"/>
  <c r="F287" i="8"/>
  <c r="E287" i="8"/>
  <c r="P286" i="8"/>
  <c r="O286" i="8"/>
  <c r="G286" i="8"/>
  <c r="F286" i="8"/>
  <c r="E286" i="8"/>
  <c r="P285" i="8"/>
  <c r="O285" i="8"/>
  <c r="G285" i="8"/>
  <c r="F285" i="8"/>
  <c r="E285" i="8"/>
  <c r="P284" i="8"/>
  <c r="O284" i="8"/>
  <c r="G284" i="8"/>
  <c r="F284" i="8"/>
  <c r="E284" i="8"/>
  <c r="P283" i="8"/>
  <c r="O283" i="8"/>
  <c r="G283" i="8"/>
  <c r="F283" i="8"/>
  <c r="E283" i="8"/>
  <c r="P282" i="8"/>
  <c r="O282" i="8"/>
  <c r="G282" i="8"/>
  <c r="F282" i="8"/>
  <c r="E282" i="8"/>
  <c r="P281" i="8"/>
  <c r="O281" i="8"/>
  <c r="G281" i="8"/>
  <c r="F281" i="8"/>
  <c r="E281" i="8"/>
  <c r="P280" i="8"/>
  <c r="O280" i="8"/>
  <c r="G280" i="8"/>
  <c r="F280" i="8"/>
  <c r="E280" i="8"/>
  <c r="P279" i="8"/>
  <c r="O279" i="8"/>
  <c r="G279" i="8"/>
  <c r="F279" i="8"/>
  <c r="E279" i="8"/>
  <c r="P278" i="8"/>
  <c r="O278" i="8"/>
  <c r="G278" i="8"/>
  <c r="F278" i="8"/>
  <c r="E278" i="8"/>
  <c r="P277" i="8"/>
  <c r="O277" i="8"/>
  <c r="G277" i="8"/>
  <c r="F277" i="8"/>
  <c r="E277" i="8"/>
  <c r="P276" i="8"/>
  <c r="O276" i="8"/>
  <c r="G276" i="8"/>
  <c r="F276" i="8"/>
  <c r="E276" i="8"/>
  <c r="P275" i="8"/>
  <c r="O275" i="8"/>
  <c r="G275" i="8"/>
  <c r="F275" i="8"/>
  <c r="E275" i="8"/>
  <c r="P274" i="8"/>
  <c r="O274" i="8"/>
  <c r="G274" i="8"/>
  <c r="F274" i="8"/>
  <c r="E274" i="8"/>
  <c r="P273" i="8"/>
  <c r="O273" i="8"/>
  <c r="G273" i="8"/>
  <c r="F273" i="8"/>
  <c r="E273" i="8"/>
  <c r="P272" i="8"/>
  <c r="O272" i="8"/>
  <c r="G272" i="8"/>
  <c r="F272" i="8"/>
  <c r="E272" i="8"/>
  <c r="P271" i="8"/>
  <c r="O271" i="8"/>
  <c r="G271" i="8"/>
  <c r="F271" i="8"/>
  <c r="E271" i="8"/>
  <c r="P270" i="8"/>
  <c r="O270" i="8"/>
  <c r="G270" i="8"/>
  <c r="F270" i="8"/>
  <c r="E270" i="8"/>
  <c r="P269" i="8"/>
  <c r="O269" i="8"/>
  <c r="G269" i="8"/>
  <c r="F269" i="8"/>
  <c r="E269" i="8"/>
  <c r="P268" i="8"/>
  <c r="O268" i="8"/>
  <c r="G268" i="8"/>
  <c r="F268" i="8"/>
  <c r="E268" i="8"/>
  <c r="P267" i="8"/>
  <c r="O267" i="8"/>
  <c r="G267" i="8"/>
  <c r="F267" i="8"/>
  <c r="E267" i="8"/>
  <c r="P266" i="8"/>
  <c r="O266" i="8"/>
  <c r="G266" i="8"/>
  <c r="F266" i="8"/>
  <c r="E266" i="8"/>
  <c r="P265" i="8"/>
  <c r="O265" i="8"/>
  <c r="G265" i="8"/>
  <c r="F265" i="8"/>
  <c r="E265" i="8"/>
  <c r="P264" i="8"/>
  <c r="O264" i="8"/>
  <c r="G264" i="8"/>
  <c r="F264" i="8"/>
  <c r="E264" i="8"/>
  <c r="P263" i="8"/>
  <c r="O263" i="8"/>
  <c r="G263" i="8"/>
  <c r="F263" i="8"/>
  <c r="E263" i="8"/>
  <c r="P262" i="8"/>
  <c r="O262" i="8"/>
  <c r="G262" i="8"/>
  <c r="F262" i="8"/>
  <c r="E262" i="8"/>
  <c r="P261" i="8"/>
  <c r="O261" i="8"/>
  <c r="G261" i="8"/>
  <c r="F261" i="8"/>
  <c r="E261" i="8"/>
  <c r="P260" i="8"/>
  <c r="O260" i="8"/>
  <c r="G260" i="8"/>
  <c r="F260" i="8"/>
  <c r="E260" i="8"/>
  <c r="P259" i="8"/>
  <c r="O259" i="8"/>
  <c r="G259" i="8"/>
  <c r="F259" i="8"/>
  <c r="E259" i="8"/>
  <c r="P258" i="8"/>
  <c r="O258" i="8"/>
  <c r="G258" i="8"/>
  <c r="F258" i="8"/>
  <c r="E258" i="8"/>
  <c r="P257" i="8"/>
  <c r="O257" i="8"/>
  <c r="G257" i="8"/>
  <c r="F257" i="8"/>
  <c r="E257" i="8"/>
  <c r="P256" i="8"/>
  <c r="O256" i="8"/>
  <c r="G256" i="8"/>
  <c r="F256" i="8"/>
  <c r="E256" i="8"/>
  <c r="P255" i="8"/>
  <c r="O255" i="8"/>
  <c r="G255" i="8"/>
  <c r="F255" i="8"/>
  <c r="E255" i="8"/>
  <c r="P254" i="8"/>
  <c r="O254" i="8"/>
  <c r="G254" i="8"/>
  <c r="F254" i="8"/>
  <c r="E254" i="8"/>
  <c r="P253" i="8"/>
  <c r="O253" i="8"/>
  <c r="G253" i="8"/>
  <c r="F253" i="8"/>
  <c r="E253" i="8"/>
  <c r="P252" i="8"/>
  <c r="O252" i="8"/>
  <c r="G252" i="8"/>
  <c r="F252" i="8"/>
  <c r="E252" i="8"/>
  <c r="P251" i="8"/>
  <c r="O251" i="8"/>
  <c r="G251" i="8"/>
  <c r="F251" i="8"/>
  <c r="E251" i="8"/>
  <c r="P250" i="8"/>
  <c r="O250" i="8"/>
  <c r="G250" i="8"/>
  <c r="F250" i="8"/>
  <c r="E250" i="8"/>
  <c r="P249" i="8"/>
  <c r="O249" i="8"/>
  <c r="G249" i="8"/>
  <c r="F249" i="8"/>
  <c r="E249" i="8"/>
  <c r="P248" i="8"/>
  <c r="O248" i="8"/>
  <c r="G248" i="8"/>
  <c r="F248" i="8"/>
  <c r="E248" i="8"/>
  <c r="P247" i="8"/>
  <c r="O247" i="8"/>
  <c r="G247" i="8"/>
  <c r="F247" i="8"/>
  <c r="E247" i="8"/>
  <c r="P246" i="8"/>
  <c r="O246" i="8"/>
  <c r="G246" i="8"/>
  <c r="F246" i="8"/>
  <c r="E246" i="8"/>
  <c r="P245" i="8"/>
  <c r="O245" i="8"/>
  <c r="G245" i="8"/>
  <c r="F245" i="8"/>
  <c r="E245" i="8"/>
  <c r="P244" i="8"/>
  <c r="O244" i="8"/>
  <c r="G244" i="8"/>
  <c r="F244" i="8"/>
  <c r="E244" i="8"/>
  <c r="P243" i="8"/>
  <c r="O243" i="8"/>
  <c r="G243" i="8"/>
  <c r="F243" i="8"/>
  <c r="E243" i="8"/>
  <c r="P242" i="8"/>
  <c r="O242" i="8"/>
  <c r="G242" i="8"/>
  <c r="F242" i="8"/>
  <c r="E242" i="8"/>
  <c r="P241" i="8"/>
  <c r="O241" i="8"/>
  <c r="G241" i="8"/>
  <c r="F241" i="8"/>
  <c r="E241" i="8"/>
  <c r="P240" i="8"/>
  <c r="O240" i="8"/>
  <c r="G240" i="8"/>
  <c r="F240" i="8"/>
  <c r="E240" i="8"/>
  <c r="P239" i="8"/>
  <c r="O239" i="8"/>
  <c r="G239" i="8"/>
  <c r="F239" i="8"/>
  <c r="E239" i="8"/>
  <c r="P238" i="8"/>
  <c r="O238" i="8"/>
  <c r="G238" i="8"/>
  <c r="F238" i="8"/>
  <c r="E238" i="8"/>
  <c r="P237" i="8"/>
  <c r="O237" i="8"/>
  <c r="G237" i="8"/>
  <c r="F237" i="8"/>
  <c r="E237" i="8"/>
  <c r="P236" i="8"/>
  <c r="O236" i="8"/>
  <c r="G236" i="8"/>
  <c r="F236" i="8"/>
  <c r="E236" i="8"/>
  <c r="P235" i="8"/>
  <c r="O235" i="8"/>
  <c r="G235" i="8"/>
  <c r="F235" i="8"/>
  <c r="E235" i="8"/>
  <c r="P234" i="8"/>
  <c r="O234" i="8"/>
  <c r="G234" i="8"/>
  <c r="F234" i="8"/>
  <c r="E234" i="8"/>
  <c r="P233" i="8"/>
  <c r="O233" i="8"/>
  <c r="G233" i="8"/>
  <c r="F233" i="8"/>
  <c r="E233" i="8"/>
  <c r="P232" i="8"/>
  <c r="O232" i="8"/>
  <c r="G232" i="8"/>
  <c r="F232" i="8"/>
  <c r="E232" i="8"/>
  <c r="P231" i="8"/>
  <c r="O231" i="8"/>
  <c r="G231" i="8"/>
  <c r="F231" i="8"/>
  <c r="E231" i="8"/>
  <c r="P230" i="8"/>
  <c r="O230" i="8"/>
  <c r="G230" i="8"/>
  <c r="F230" i="8"/>
  <c r="E230" i="8"/>
  <c r="P229" i="8"/>
  <c r="O229" i="8"/>
  <c r="G229" i="8"/>
  <c r="F229" i="8"/>
  <c r="E229" i="8"/>
  <c r="P228" i="8"/>
  <c r="O228" i="8"/>
  <c r="G228" i="8"/>
  <c r="F228" i="8"/>
  <c r="E228" i="8"/>
  <c r="P227" i="8"/>
  <c r="O227" i="8"/>
  <c r="G227" i="8"/>
  <c r="F227" i="8"/>
  <c r="E227" i="8"/>
  <c r="P226" i="8"/>
  <c r="O226" i="8"/>
  <c r="G226" i="8"/>
  <c r="F226" i="8"/>
  <c r="E226" i="8"/>
  <c r="P225" i="8"/>
  <c r="O225" i="8"/>
  <c r="G225" i="8"/>
  <c r="F225" i="8"/>
  <c r="E225" i="8"/>
  <c r="P224" i="8"/>
  <c r="O224" i="8"/>
  <c r="G224" i="8"/>
  <c r="F224" i="8"/>
  <c r="E224" i="8"/>
  <c r="P223" i="8"/>
  <c r="O223" i="8"/>
  <c r="G223" i="8"/>
  <c r="F223" i="8"/>
  <c r="E223" i="8"/>
  <c r="P222" i="8"/>
  <c r="O222" i="8"/>
  <c r="G222" i="8"/>
  <c r="F222" i="8"/>
  <c r="E222" i="8"/>
  <c r="P221" i="8"/>
  <c r="O221" i="8"/>
  <c r="G221" i="8"/>
  <c r="F221" i="8"/>
  <c r="E221" i="8"/>
  <c r="P220" i="8"/>
  <c r="O220" i="8"/>
  <c r="G220" i="8"/>
  <c r="F220" i="8"/>
  <c r="E220" i="8"/>
  <c r="P219" i="8"/>
  <c r="O219" i="8"/>
  <c r="G219" i="8"/>
  <c r="F219" i="8"/>
  <c r="E219" i="8"/>
  <c r="P218" i="8"/>
  <c r="O218" i="8"/>
  <c r="G218" i="8"/>
  <c r="F218" i="8"/>
  <c r="E218" i="8"/>
  <c r="P217" i="8"/>
  <c r="O217" i="8"/>
  <c r="G217" i="8"/>
  <c r="F217" i="8"/>
  <c r="E217" i="8"/>
  <c r="P216" i="8"/>
  <c r="O216" i="8"/>
  <c r="G216" i="8"/>
  <c r="F216" i="8"/>
  <c r="E216" i="8"/>
  <c r="P215" i="8"/>
  <c r="O215" i="8"/>
  <c r="G215" i="8"/>
  <c r="F215" i="8"/>
  <c r="E215" i="8"/>
  <c r="P214" i="8"/>
  <c r="O214" i="8"/>
  <c r="G214" i="8"/>
  <c r="F214" i="8"/>
  <c r="E214" i="8"/>
  <c r="P213" i="8"/>
  <c r="O213" i="8"/>
  <c r="G213" i="8"/>
  <c r="F213" i="8"/>
  <c r="E213" i="8"/>
  <c r="P212" i="8"/>
  <c r="O212" i="8"/>
  <c r="G212" i="8"/>
  <c r="F212" i="8"/>
  <c r="E212" i="8"/>
  <c r="P211" i="8"/>
  <c r="O211" i="8"/>
  <c r="G211" i="8"/>
  <c r="F211" i="8"/>
  <c r="E211" i="8"/>
  <c r="P210" i="8"/>
  <c r="O210" i="8"/>
  <c r="G210" i="8"/>
  <c r="F210" i="8"/>
  <c r="E210" i="8"/>
  <c r="P209" i="8"/>
  <c r="O209" i="8"/>
  <c r="G209" i="8"/>
  <c r="F209" i="8"/>
  <c r="E209" i="8"/>
  <c r="P208" i="8"/>
  <c r="O208" i="8"/>
  <c r="G208" i="8"/>
  <c r="F208" i="8"/>
  <c r="E208" i="8"/>
  <c r="P207" i="8"/>
  <c r="O207" i="8"/>
  <c r="G207" i="8"/>
  <c r="F207" i="8"/>
  <c r="E207" i="8"/>
  <c r="P206" i="8"/>
  <c r="O206" i="8"/>
  <c r="G206" i="8"/>
  <c r="F206" i="8"/>
  <c r="E206" i="8"/>
  <c r="P205" i="8"/>
  <c r="O205" i="8"/>
  <c r="G205" i="8"/>
  <c r="F205" i="8"/>
  <c r="E205" i="8"/>
  <c r="P204" i="8"/>
  <c r="O204" i="8"/>
  <c r="G204" i="8"/>
  <c r="F204" i="8"/>
  <c r="E204" i="8"/>
  <c r="P203" i="8"/>
  <c r="O203" i="8"/>
  <c r="G203" i="8"/>
  <c r="F203" i="8"/>
  <c r="E203" i="8"/>
  <c r="P202" i="8"/>
  <c r="O202" i="8"/>
  <c r="G202" i="8"/>
  <c r="F202" i="8"/>
  <c r="E202" i="8"/>
  <c r="P201" i="8"/>
  <c r="O201" i="8"/>
  <c r="G201" i="8"/>
  <c r="F201" i="8"/>
  <c r="E201" i="8"/>
  <c r="P200" i="8"/>
  <c r="O200" i="8"/>
  <c r="G200" i="8"/>
  <c r="F200" i="8"/>
  <c r="E200" i="8"/>
  <c r="P199" i="8"/>
  <c r="O199" i="8"/>
  <c r="G199" i="8"/>
  <c r="F199" i="8"/>
  <c r="E199" i="8"/>
  <c r="P198" i="8"/>
  <c r="O198" i="8"/>
  <c r="G198" i="8"/>
  <c r="F198" i="8"/>
  <c r="E198" i="8"/>
  <c r="P197" i="8"/>
  <c r="O197" i="8"/>
  <c r="G197" i="8"/>
  <c r="F197" i="8"/>
  <c r="E197" i="8"/>
  <c r="P196" i="8"/>
  <c r="O196" i="8"/>
  <c r="G196" i="8"/>
  <c r="F196" i="8"/>
  <c r="E196" i="8"/>
  <c r="P195" i="8"/>
  <c r="O195" i="8"/>
  <c r="G195" i="8"/>
  <c r="F195" i="8"/>
  <c r="E195" i="8"/>
  <c r="P194" i="8"/>
  <c r="O194" i="8"/>
  <c r="G194" i="8"/>
  <c r="F194" i="8"/>
  <c r="E194" i="8"/>
  <c r="P193" i="8"/>
  <c r="O193" i="8"/>
  <c r="G193" i="8"/>
  <c r="F193" i="8"/>
  <c r="E193" i="8"/>
  <c r="P192" i="8"/>
  <c r="O192" i="8"/>
  <c r="G192" i="8"/>
  <c r="F192" i="8"/>
  <c r="E192" i="8"/>
  <c r="P191" i="8"/>
  <c r="O191" i="8"/>
  <c r="G191" i="8"/>
  <c r="F191" i="8"/>
  <c r="E191" i="8"/>
  <c r="P190" i="8"/>
  <c r="O190" i="8"/>
  <c r="G190" i="8"/>
  <c r="F190" i="8"/>
  <c r="E190" i="8"/>
  <c r="P189" i="8"/>
  <c r="O189" i="8"/>
  <c r="G189" i="8"/>
  <c r="F189" i="8"/>
  <c r="E189" i="8"/>
  <c r="P188" i="8"/>
  <c r="O188" i="8"/>
  <c r="G188" i="8"/>
  <c r="F188" i="8"/>
  <c r="E188" i="8"/>
  <c r="P187" i="8"/>
  <c r="O187" i="8"/>
  <c r="G187" i="8"/>
  <c r="F187" i="8"/>
  <c r="E187" i="8"/>
  <c r="P186" i="8"/>
  <c r="O186" i="8"/>
  <c r="G186" i="8"/>
  <c r="F186" i="8"/>
  <c r="E186" i="8"/>
  <c r="P185" i="8"/>
  <c r="O185" i="8"/>
  <c r="G185" i="8"/>
  <c r="F185" i="8"/>
  <c r="E185" i="8"/>
  <c r="P184" i="8"/>
  <c r="O184" i="8"/>
  <c r="G184" i="8"/>
  <c r="F184" i="8"/>
  <c r="E184" i="8"/>
  <c r="P183" i="8"/>
  <c r="O183" i="8"/>
  <c r="G183" i="8"/>
  <c r="F183" i="8"/>
  <c r="E183" i="8"/>
  <c r="P182" i="8"/>
  <c r="O182" i="8"/>
  <c r="G182" i="8"/>
  <c r="F182" i="8"/>
  <c r="E182" i="8"/>
  <c r="P181" i="8"/>
  <c r="O181" i="8"/>
  <c r="G181" i="8"/>
  <c r="F181" i="8"/>
  <c r="E181" i="8"/>
  <c r="P180" i="8"/>
  <c r="O180" i="8"/>
  <c r="G180" i="8"/>
  <c r="F180" i="8"/>
  <c r="E180" i="8"/>
  <c r="P179" i="8"/>
  <c r="O179" i="8"/>
  <c r="G179" i="8"/>
  <c r="F179" i="8"/>
  <c r="E179" i="8"/>
  <c r="P178" i="8"/>
  <c r="O178" i="8"/>
  <c r="G178" i="8"/>
  <c r="F178" i="8"/>
  <c r="E178" i="8"/>
  <c r="P177" i="8"/>
  <c r="O177" i="8"/>
  <c r="G177" i="8"/>
  <c r="F177" i="8"/>
  <c r="E177" i="8"/>
  <c r="P176" i="8"/>
  <c r="O176" i="8"/>
  <c r="G176" i="8"/>
  <c r="F176" i="8"/>
  <c r="E176" i="8"/>
  <c r="P175" i="8"/>
  <c r="O175" i="8"/>
  <c r="G175" i="8"/>
  <c r="F175" i="8"/>
  <c r="E175" i="8"/>
  <c r="P174" i="8"/>
  <c r="O174" i="8"/>
  <c r="G174" i="8"/>
  <c r="F174" i="8"/>
  <c r="E174" i="8"/>
  <c r="P173" i="8"/>
  <c r="O173" i="8"/>
  <c r="G173" i="8"/>
  <c r="F173" i="8"/>
  <c r="E173" i="8"/>
  <c r="P172" i="8"/>
  <c r="O172" i="8"/>
  <c r="G172" i="8"/>
  <c r="F172" i="8"/>
  <c r="E172" i="8"/>
  <c r="P171" i="8"/>
  <c r="O171" i="8"/>
  <c r="G171" i="8"/>
  <c r="F171" i="8"/>
  <c r="E171" i="8"/>
  <c r="P170" i="8"/>
  <c r="O170" i="8"/>
  <c r="G170" i="8"/>
  <c r="F170" i="8"/>
  <c r="E170" i="8"/>
  <c r="P169" i="8"/>
  <c r="O169" i="8"/>
  <c r="G169" i="8"/>
  <c r="F169" i="8"/>
  <c r="E169" i="8"/>
  <c r="P168" i="8"/>
  <c r="O168" i="8"/>
  <c r="G168" i="8"/>
  <c r="F168" i="8"/>
  <c r="E168" i="8"/>
  <c r="P167" i="8"/>
  <c r="O167" i="8"/>
  <c r="G167" i="8"/>
  <c r="F167" i="8"/>
  <c r="E167" i="8"/>
  <c r="P166" i="8"/>
  <c r="O166" i="8"/>
  <c r="G166" i="8"/>
  <c r="F166" i="8"/>
  <c r="E166" i="8"/>
  <c r="P165" i="8"/>
  <c r="O165" i="8"/>
  <c r="G165" i="8"/>
  <c r="F165" i="8"/>
  <c r="E165" i="8"/>
  <c r="P164" i="8"/>
  <c r="O164" i="8"/>
  <c r="G164" i="8"/>
  <c r="F164" i="8"/>
  <c r="E164" i="8"/>
  <c r="P163" i="8"/>
  <c r="O163" i="8"/>
  <c r="G163" i="8"/>
  <c r="F163" i="8"/>
  <c r="E163" i="8"/>
  <c r="P162" i="8"/>
  <c r="O162" i="8"/>
  <c r="G162" i="8"/>
  <c r="F162" i="8"/>
  <c r="E162" i="8"/>
  <c r="P161" i="8"/>
  <c r="O161" i="8"/>
  <c r="G161" i="8"/>
  <c r="F161" i="8"/>
  <c r="E161" i="8"/>
  <c r="P160" i="8"/>
  <c r="O160" i="8"/>
  <c r="G160" i="8"/>
  <c r="F160" i="8"/>
  <c r="E160" i="8"/>
  <c r="P159" i="8"/>
  <c r="O159" i="8"/>
  <c r="G159" i="8"/>
  <c r="F159" i="8"/>
  <c r="E159" i="8"/>
  <c r="P158" i="8"/>
  <c r="O158" i="8"/>
  <c r="G158" i="8"/>
  <c r="F158" i="8"/>
  <c r="E158" i="8"/>
  <c r="P157" i="8"/>
  <c r="O157" i="8"/>
  <c r="G157" i="8"/>
  <c r="F157" i="8"/>
  <c r="E157" i="8"/>
  <c r="P156" i="8"/>
  <c r="O156" i="8"/>
  <c r="G156" i="8"/>
  <c r="F156" i="8"/>
  <c r="E156" i="8"/>
  <c r="P155" i="8"/>
  <c r="O155" i="8"/>
  <c r="G155" i="8"/>
  <c r="F155" i="8"/>
  <c r="E155" i="8"/>
  <c r="P154" i="8"/>
  <c r="O154" i="8"/>
  <c r="G154" i="8"/>
  <c r="F154" i="8"/>
  <c r="E154" i="8"/>
  <c r="P153" i="8"/>
  <c r="O153" i="8"/>
  <c r="G153" i="8"/>
  <c r="F153" i="8"/>
  <c r="E153" i="8"/>
  <c r="P152" i="8"/>
  <c r="O152" i="8"/>
  <c r="G152" i="8"/>
  <c r="F152" i="8"/>
  <c r="E152" i="8"/>
  <c r="P151" i="8"/>
  <c r="O151" i="8"/>
  <c r="G151" i="8"/>
  <c r="F151" i="8"/>
  <c r="E151" i="8"/>
  <c r="P150" i="8"/>
  <c r="O150" i="8"/>
  <c r="G150" i="8"/>
  <c r="F150" i="8"/>
  <c r="E150" i="8"/>
  <c r="P149" i="8"/>
  <c r="O149" i="8"/>
  <c r="G149" i="8"/>
  <c r="F149" i="8"/>
  <c r="E149" i="8"/>
  <c r="P148" i="8"/>
  <c r="O148" i="8"/>
  <c r="G148" i="8"/>
  <c r="F148" i="8"/>
  <c r="E148" i="8"/>
  <c r="P147" i="8"/>
  <c r="O147" i="8"/>
  <c r="G147" i="8"/>
  <c r="F147" i="8"/>
  <c r="E147" i="8"/>
  <c r="P146" i="8"/>
  <c r="O146" i="8"/>
  <c r="G146" i="8"/>
  <c r="F146" i="8"/>
  <c r="E146" i="8"/>
  <c r="P145" i="8"/>
  <c r="O145" i="8"/>
  <c r="G145" i="8"/>
  <c r="F145" i="8"/>
  <c r="E145" i="8"/>
  <c r="P144" i="8"/>
  <c r="O144" i="8"/>
  <c r="G144" i="8"/>
  <c r="F144" i="8"/>
  <c r="E144" i="8"/>
  <c r="P143" i="8"/>
  <c r="O143" i="8"/>
  <c r="G143" i="8"/>
  <c r="F143" i="8"/>
  <c r="E143" i="8"/>
  <c r="P142" i="8"/>
  <c r="O142" i="8"/>
  <c r="G142" i="8"/>
  <c r="F142" i="8"/>
  <c r="E142" i="8"/>
  <c r="P141" i="8"/>
  <c r="O141" i="8"/>
  <c r="G141" i="8"/>
  <c r="F141" i="8"/>
  <c r="E141" i="8"/>
  <c r="P140" i="8"/>
  <c r="O140" i="8"/>
  <c r="G140" i="8"/>
  <c r="F140" i="8"/>
  <c r="E140" i="8"/>
  <c r="P139" i="8"/>
  <c r="O139" i="8"/>
  <c r="G139" i="8"/>
  <c r="F139" i="8"/>
  <c r="E139" i="8"/>
  <c r="P138" i="8"/>
  <c r="O138" i="8"/>
  <c r="G138" i="8"/>
  <c r="F138" i="8"/>
  <c r="E138" i="8"/>
  <c r="P137" i="8"/>
  <c r="O137" i="8"/>
  <c r="G137" i="8"/>
  <c r="F137" i="8"/>
  <c r="E137" i="8"/>
  <c r="P136" i="8"/>
  <c r="O136" i="8"/>
  <c r="G136" i="8"/>
  <c r="F136" i="8"/>
  <c r="E136" i="8"/>
  <c r="P135" i="8"/>
  <c r="O135" i="8"/>
  <c r="G135" i="8"/>
  <c r="F135" i="8"/>
  <c r="E135" i="8"/>
  <c r="P134" i="8"/>
  <c r="O134" i="8"/>
  <c r="G134" i="8"/>
  <c r="F134" i="8"/>
  <c r="E134" i="8"/>
  <c r="P133" i="8"/>
  <c r="O133" i="8"/>
  <c r="G133" i="8"/>
  <c r="F133" i="8"/>
  <c r="E133" i="8"/>
  <c r="P132" i="8"/>
  <c r="O132" i="8"/>
  <c r="G132" i="8"/>
  <c r="F132" i="8"/>
  <c r="E132" i="8"/>
  <c r="P131" i="8"/>
  <c r="O131" i="8"/>
  <c r="G131" i="8"/>
  <c r="F131" i="8"/>
  <c r="E131" i="8"/>
  <c r="P130" i="8"/>
  <c r="O130" i="8"/>
  <c r="G130" i="8"/>
  <c r="F130" i="8"/>
  <c r="E130" i="8"/>
  <c r="P129" i="8"/>
  <c r="O129" i="8"/>
  <c r="G129" i="8"/>
  <c r="F129" i="8"/>
  <c r="E129" i="8"/>
  <c r="P128" i="8"/>
  <c r="O128" i="8"/>
  <c r="G128" i="8"/>
  <c r="F128" i="8"/>
  <c r="E128" i="8"/>
  <c r="P127" i="8"/>
  <c r="O127" i="8"/>
  <c r="G127" i="8"/>
  <c r="F127" i="8"/>
  <c r="E127" i="8"/>
  <c r="P126" i="8"/>
  <c r="O126" i="8"/>
  <c r="G126" i="8"/>
  <c r="F126" i="8"/>
  <c r="E126" i="8"/>
  <c r="P125" i="8"/>
  <c r="O125" i="8"/>
  <c r="G125" i="8"/>
  <c r="F125" i="8"/>
  <c r="E125" i="8"/>
  <c r="P124" i="8"/>
  <c r="O124" i="8"/>
  <c r="G124" i="8"/>
  <c r="F124" i="8"/>
  <c r="E124" i="8"/>
  <c r="P123" i="8"/>
  <c r="O123" i="8"/>
  <c r="G123" i="8"/>
  <c r="F123" i="8"/>
  <c r="E123" i="8"/>
  <c r="P122" i="8"/>
  <c r="O122" i="8"/>
  <c r="G122" i="8"/>
  <c r="F122" i="8"/>
  <c r="E122" i="8"/>
  <c r="P121" i="8"/>
  <c r="O121" i="8"/>
  <c r="G121" i="8"/>
  <c r="F121" i="8"/>
  <c r="E121" i="8"/>
  <c r="P120" i="8"/>
  <c r="O120" i="8"/>
  <c r="G120" i="8"/>
  <c r="F120" i="8"/>
  <c r="E120" i="8"/>
  <c r="P119" i="8"/>
  <c r="O119" i="8"/>
  <c r="G119" i="8"/>
  <c r="F119" i="8"/>
  <c r="E119" i="8"/>
  <c r="P118" i="8"/>
  <c r="O118" i="8"/>
  <c r="G118" i="8"/>
  <c r="F118" i="8"/>
  <c r="E118" i="8"/>
  <c r="P117" i="8"/>
  <c r="O117" i="8"/>
  <c r="G117" i="8"/>
  <c r="F117" i="8"/>
  <c r="E117" i="8"/>
  <c r="P116" i="8"/>
  <c r="O116" i="8"/>
  <c r="G116" i="8"/>
  <c r="F116" i="8"/>
  <c r="E116" i="8"/>
  <c r="P115" i="8"/>
  <c r="O115" i="8"/>
  <c r="G115" i="8"/>
  <c r="F115" i="8"/>
  <c r="E115" i="8"/>
  <c r="P114" i="8"/>
  <c r="O114" i="8"/>
  <c r="G114" i="8"/>
  <c r="F114" i="8"/>
  <c r="E114" i="8"/>
  <c r="P113" i="8"/>
  <c r="O113" i="8"/>
  <c r="G113" i="8"/>
  <c r="F113" i="8"/>
  <c r="E113" i="8"/>
  <c r="P112" i="8"/>
  <c r="O112" i="8"/>
  <c r="G112" i="8"/>
  <c r="F112" i="8"/>
  <c r="E112" i="8"/>
  <c r="P111" i="8"/>
  <c r="O111" i="8"/>
  <c r="G111" i="8"/>
  <c r="F111" i="8"/>
  <c r="E111" i="8"/>
  <c r="P110" i="8"/>
  <c r="O110" i="8"/>
  <c r="G110" i="8"/>
  <c r="F110" i="8"/>
  <c r="E110" i="8"/>
  <c r="P109" i="8"/>
  <c r="O109" i="8"/>
  <c r="G109" i="8"/>
  <c r="F109" i="8"/>
  <c r="E109" i="8"/>
  <c r="P108" i="8"/>
  <c r="O108" i="8"/>
  <c r="G108" i="8"/>
  <c r="F108" i="8"/>
  <c r="E108" i="8"/>
  <c r="P107" i="8"/>
  <c r="O107" i="8"/>
  <c r="G107" i="8"/>
  <c r="F107" i="8"/>
  <c r="E107" i="8"/>
  <c r="P106" i="8"/>
  <c r="O106" i="8"/>
  <c r="G106" i="8"/>
  <c r="F106" i="8"/>
  <c r="E106" i="8"/>
  <c r="P105" i="8"/>
  <c r="O105" i="8"/>
  <c r="G105" i="8"/>
  <c r="F105" i="8"/>
  <c r="E105" i="8"/>
  <c r="P104" i="8"/>
  <c r="O104" i="8"/>
  <c r="G104" i="8"/>
  <c r="F104" i="8"/>
  <c r="E104" i="8"/>
  <c r="P103" i="8"/>
  <c r="O103" i="8"/>
  <c r="G103" i="8"/>
  <c r="F103" i="8"/>
  <c r="E103" i="8"/>
  <c r="P102" i="8"/>
  <c r="O102" i="8"/>
  <c r="G102" i="8"/>
  <c r="F102" i="8"/>
  <c r="E102" i="8"/>
  <c r="P101" i="8"/>
  <c r="O101" i="8"/>
  <c r="G101" i="8"/>
  <c r="F101" i="8"/>
  <c r="E101" i="8"/>
  <c r="P100" i="8"/>
  <c r="O100" i="8"/>
  <c r="G100" i="8"/>
  <c r="F100" i="8"/>
  <c r="E100" i="8"/>
  <c r="P99" i="8"/>
  <c r="O99" i="8"/>
  <c r="G99" i="8"/>
  <c r="F99" i="8"/>
  <c r="E99" i="8"/>
  <c r="P98" i="8"/>
  <c r="O98" i="8"/>
  <c r="G98" i="8"/>
  <c r="F98" i="8"/>
  <c r="E98" i="8"/>
  <c r="P97" i="8"/>
  <c r="O97" i="8"/>
  <c r="G97" i="8"/>
  <c r="F97" i="8"/>
  <c r="E97" i="8"/>
  <c r="P96" i="8"/>
  <c r="O96" i="8"/>
  <c r="G96" i="8"/>
  <c r="F96" i="8"/>
  <c r="E96" i="8"/>
  <c r="P95" i="8"/>
  <c r="O95" i="8"/>
  <c r="G95" i="8"/>
  <c r="F95" i="8"/>
  <c r="E95" i="8"/>
  <c r="P94" i="8"/>
  <c r="O94" i="8"/>
  <c r="G94" i="8"/>
  <c r="F94" i="8"/>
  <c r="E94" i="8"/>
  <c r="P93" i="8"/>
  <c r="O93" i="8"/>
  <c r="G93" i="8"/>
  <c r="F93" i="8"/>
  <c r="E93" i="8"/>
  <c r="P92" i="8"/>
  <c r="O92" i="8"/>
  <c r="G92" i="8"/>
  <c r="F92" i="8"/>
  <c r="E92" i="8"/>
  <c r="P91" i="8"/>
  <c r="O91" i="8"/>
  <c r="G91" i="8"/>
  <c r="F91" i="8"/>
  <c r="E91" i="8"/>
  <c r="P90" i="8"/>
  <c r="O90" i="8"/>
  <c r="G90" i="8"/>
  <c r="F90" i="8"/>
  <c r="E90" i="8"/>
  <c r="P89" i="8"/>
  <c r="O89" i="8"/>
  <c r="G89" i="8"/>
  <c r="F89" i="8"/>
  <c r="E89" i="8"/>
  <c r="P88" i="8"/>
  <c r="O88" i="8"/>
  <c r="G88" i="8"/>
  <c r="F88" i="8"/>
  <c r="E88" i="8"/>
  <c r="P87" i="8"/>
  <c r="O87" i="8"/>
  <c r="G87" i="8"/>
  <c r="F87" i="8"/>
  <c r="E87" i="8"/>
  <c r="P86" i="8"/>
  <c r="O86" i="8"/>
  <c r="G86" i="8"/>
  <c r="F86" i="8"/>
  <c r="E86" i="8"/>
  <c r="P85" i="8"/>
  <c r="O85" i="8"/>
  <c r="G85" i="8"/>
  <c r="F85" i="8"/>
  <c r="E85" i="8"/>
  <c r="P84" i="8"/>
  <c r="O84" i="8"/>
  <c r="G84" i="8"/>
  <c r="F84" i="8"/>
  <c r="E84" i="8"/>
  <c r="P83" i="8"/>
  <c r="O83" i="8"/>
  <c r="G83" i="8"/>
  <c r="F83" i="8"/>
  <c r="E83" i="8"/>
  <c r="P82" i="8"/>
  <c r="O82" i="8"/>
  <c r="G82" i="8"/>
  <c r="F82" i="8"/>
  <c r="E82" i="8"/>
  <c r="P81" i="8"/>
  <c r="O81" i="8"/>
  <c r="G81" i="8"/>
  <c r="F81" i="8"/>
  <c r="E81" i="8"/>
  <c r="P80" i="8"/>
  <c r="O80" i="8"/>
  <c r="G80" i="8"/>
  <c r="F80" i="8"/>
  <c r="E80" i="8"/>
  <c r="P79" i="8"/>
  <c r="O79" i="8"/>
  <c r="G79" i="8"/>
  <c r="F79" i="8"/>
  <c r="E79" i="8"/>
  <c r="P78" i="8"/>
  <c r="O78" i="8"/>
  <c r="G78" i="8"/>
  <c r="F78" i="8"/>
  <c r="E78" i="8"/>
  <c r="P77" i="8"/>
  <c r="O77" i="8"/>
  <c r="G77" i="8"/>
  <c r="F77" i="8"/>
  <c r="E77" i="8"/>
  <c r="P76" i="8"/>
  <c r="O76" i="8"/>
  <c r="G76" i="8"/>
  <c r="F76" i="8"/>
  <c r="E76" i="8"/>
  <c r="P75" i="8"/>
  <c r="O75" i="8"/>
  <c r="G75" i="8"/>
  <c r="F75" i="8"/>
  <c r="E75" i="8"/>
  <c r="P74" i="8"/>
  <c r="O74" i="8"/>
  <c r="G74" i="8"/>
  <c r="F74" i="8"/>
  <c r="E74" i="8"/>
  <c r="P73" i="8"/>
  <c r="O73" i="8"/>
  <c r="G73" i="8"/>
  <c r="F73" i="8"/>
  <c r="E73" i="8"/>
  <c r="P72" i="8"/>
  <c r="O72" i="8"/>
  <c r="G72" i="8"/>
  <c r="F72" i="8"/>
  <c r="E72" i="8"/>
  <c r="P71" i="8"/>
  <c r="O71" i="8"/>
  <c r="G71" i="8"/>
  <c r="F71" i="8"/>
  <c r="E71" i="8"/>
  <c r="P70" i="8"/>
  <c r="O70" i="8"/>
  <c r="G70" i="8"/>
  <c r="F70" i="8"/>
  <c r="E70" i="8"/>
  <c r="P69" i="8"/>
  <c r="O69" i="8"/>
  <c r="G69" i="8"/>
  <c r="F69" i="8"/>
  <c r="E69" i="8"/>
  <c r="P68" i="8"/>
  <c r="O68" i="8"/>
  <c r="G68" i="8"/>
  <c r="F68" i="8"/>
  <c r="E68" i="8"/>
  <c r="P67" i="8"/>
  <c r="O67" i="8"/>
  <c r="G67" i="8"/>
  <c r="F67" i="8"/>
  <c r="E67" i="8"/>
  <c r="P66" i="8"/>
  <c r="O66" i="8"/>
  <c r="G66" i="8"/>
  <c r="F66" i="8"/>
  <c r="E66" i="8"/>
  <c r="P65" i="8"/>
  <c r="O65" i="8"/>
  <c r="G65" i="8"/>
  <c r="F65" i="8"/>
  <c r="E65" i="8"/>
  <c r="P64" i="8"/>
  <c r="O64" i="8"/>
  <c r="G64" i="8"/>
  <c r="F64" i="8"/>
  <c r="E64" i="8"/>
  <c r="P63" i="8"/>
  <c r="O63" i="8"/>
  <c r="G63" i="8"/>
  <c r="F63" i="8"/>
  <c r="E63" i="8"/>
  <c r="P62" i="8"/>
  <c r="O62" i="8"/>
  <c r="G62" i="8"/>
  <c r="F62" i="8"/>
  <c r="E62" i="8"/>
  <c r="P61" i="8"/>
  <c r="O61" i="8"/>
  <c r="G61" i="8"/>
  <c r="F61" i="8"/>
  <c r="E61" i="8"/>
  <c r="P60" i="8"/>
  <c r="O60" i="8"/>
  <c r="G60" i="8"/>
  <c r="F60" i="8"/>
  <c r="E60" i="8"/>
  <c r="P59" i="8"/>
  <c r="O59" i="8"/>
  <c r="G59" i="8"/>
  <c r="F59" i="8"/>
  <c r="E59" i="8"/>
  <c r="P58" i="8"/>
  <c r="O58" i="8"/>
  <c r="G58" i="8"/>
  <c r="F58" i="8"/>
  <c r="E58" i="8"/>
  <c r="P57" i="8"/>
  <c r="O57" i="8"/>
  <c r="G57" i="8"/>
  <c r="F57" i="8"/>
  <c r="E57" i="8"/>
  <c r="P56" i="8"/>
  <c r="O56" i="8"/>
  <c r="G56" i="8"/>
  <c r="F56" i="8"/>
  <c r="E56" i="8"/>
  <c r="P55" i="8"/>
  <c r="O55" i="8"/>
  <c r="G55" i="8"/>
  <c r="F55" i="8"/>
  <c r="E55" i="8"/>
  <c r="P54" i="8"/>
  <c r="O54" i="8"/>
  <c r="G54" i="8"/>
  <c r="F54" i="8"/>
  <c r="E54" i="8"/>
  <c r="P53" i="8"/>
  <c r="O53" i="8"/>
  <c r="G53" i="8"/>
  <c r="F53" i="8"/>
  <c r="E53" i="8"/>
  <c r="P52" i="8"/>
  <c r="O52" i="8"/>
  <c r="G52" i="8"/>
  <c r="F52" i="8"/>
  <c r="E52" i="8"/>
  <c r="P51" i="8"/>
  <c r="O51" i="8"/>
  <c r="G51" i="8"/>
  <c r="F51" i="8"/>
  <c r="E51" i="8"/>
  <c r="P50" i="8"/>
  <c r="O50" i="8"/>
  <c r="G50" i="8"/>
  <c r="F50" i="8"/>
  <c r="E50" i="8"/>
  <c r="P49" i="8"/>
  <c r="O49" i="8"/>
  <c r="G49" i="8"/>
  <c r="F49" i="8"/>
  <c r="E49" i="8"/>
  <c r="P48" i="8"/>
  <c r="O48" i="8"/>
  <c r="G48" i="8"/>
  <c r="F48" i="8"/>
  <c r="E48" i="8"/>
  <c r="P47" i="8"/>
  <c r="O47" i="8"/>
  <c r="G47" i="8"/>
  <c r="F47" i="8"/>
  <c r="E47" i="8"/>
  <c r="P46" i="8"/>
  <c r="O46" i="8"/>
  <c r="G46" i="8"/>
  <c r="F46" i="8"/>
  <c r="E46" i="8"/>
  <c r="P45" i="8"/>
  <c r="O45" i="8"/>
  <c r="G45" i="8"/>
  <c r="F45" i="8"/>
  <c r="E45" i="8"/>
  <c r="P44" i="8"/>
  <c r="O44" i="8"/>
  <c r="G44" i="8"/>
  <c r="F44" i="8"/>
  <c r="E44" i="8"/>
  <c r="P43" i="8"/>
  <c r="O43" i="8"/>
  <c r="G43" i="8"/>
  <c r="F43" i="8"/>
  <c r="E43" i="8"/>
  <c r="P42" i="8"/>
  <c r="O42" i="8"/>
  <c r="G42" i="8"/>
  <c r="F42" i="8"/>
  <c r="E42" i="8"/>
  <c r="R590" i="7"/>
  <c r="Q590" i="7"/>
  <c r="H590" i="7"/>
  <c r="G590" i="7"/>
  <c r="F590" i="7"/>
  <c r="R589" i="7"/>
  <c r="Q589" i="7"/>
  <c r="H589" i="7"/>
  <c r="G589" i="7"/>
  <c r="F589" i="7"/>
  <c r="R588" i="7"/>
  <c r="Q588" i="7"/>
  <c r="H588" i="7"/>
  <c r="G588" i="7"/>
  <c r="F588" i="7"/>
  <c r="R587" i="7"/>
  <c r="Q587" i="7"/>
  <c r="H587" i="7"/>
  <c r="G587" i="7"/>
  <c r="F587" i="7"/>
  <c r="R586" i="7"/>
  <c r="Q586" i="7"/>
  <c r="H586" i="7"/>
  <c r="G586" i="7"/>
  <c r="F586" i="7"/>
  <c r="R585" i="7"/>
  <c r="Q585" i="7"/>
  <c r="H585" i="7"/>
  <c r="G585" i="7"/>
  <c r="F585" i="7"/>
  <c r="R584" i="7"/>
  <c r="Q584" i="7"/>
  <c r="H584" i="7"/>
  <c r="G584" i="7"/>
  <c r="F584" i="7"/>
  <c r="R583" i="7"/>
  <c r="Q583" i="7"/>
  <c r="H583" i="7"/>
  <c r="G583" i="7"/>
  <c r="F583" i="7"/>
  <c r="R582" i="7"/>
  <c r="Q582" i="7"/>
  <c r="H582" i="7"/>
  <c r="G582" i="7"/>
  <c r="F582" i="7"/>
  <c r="R581" i="7"/>
  <c r="Q581" i="7"/>
  <c r="H581" i="7"/>
  <c r="G581" i="7"/>
  <c r="F581" i="7"/>
  <c r="R580" i="7"/>
  <c r="Q580" i="7"/>
  <c r="H580" i="7"/>
  <c r="G580" i="7"/>
  <c r="F580" i="7"/>
  <c r="R579" i="7"/>
  <c r="Q579" i="7"/>
  <c r="H579" i="7"/>
  <c r="G579" i="7"/>
  <c r="F579" i="7"/>
  <c r="R578" i="7"/>
  <c r="Q578" i="7"/>
  <c r="H578" i="7"/>
  <c r="G578" i="7"/>
  <c r="F578" i="7"/>
  <c r="R577" i="7"/>
  <c r="Q577" i="7"/>
  <c r="H577" i="7"/>
  <c r="G577" i="7"/>
  <c r="F577" i="7"/>
  <c r="R576" i="7"/>
  <c r="Q576" i="7"/>
  <c r="H576" i="7"/>
  <c r="G576" i="7"/>
  <c r="F576" i="7"/>
  <c r="R575" i="7"/>
  <c r="Q575" i="7"/>
  <c r="H575" i="7"/>
  <c r="G575" i="7"/>
  <c r="F575" i="7"/>
  <c r="R574" i="7"/>
  <c r="Q574" i="7"/>
  <c r="H574" i="7"/>
  <c r="G574" i="7"/>
  <c r="F574" i="7"/>
  <c r="R573" i="7"/>
  <c r="Q573" i="7"/>
  <c r="H573" i="7"/>
  <c r="G573" i="7"/>
  <c r="F573" i="7"/>
  <c r="R572" i="7"/>
  <c r="Q572" i="7"/>
  <c r="H572" i="7"/>
  <c r="G572" i="7"/>
  <c r="F572" i="7"/>
  <c r="R571" i="7"/>
  <c r="Q571" i="7"/>
  <c r="H571" i="7"/>
  <c r="G571" i="7"/>
  <c r="F571" i="7"/>
  <c r="R570" i="7"/>
  <c r="Q570" i="7"/>
  <c r="H570" i="7"/>
  <c r="G570" i="7"/>
  <c r="F570" i="7"/>
  <c r="R569" i="7"/>
  <c r="Q569" i="7"/>
  <c r="H569" i="7"/>
  <c r="G569" i="7"/>
  <c r="F569" i="7"/>
  <c r="R568" i="7"/>
  <c r="Q568" i="7"/>
  <c r="H568" i="7"/>
  <c r="G568" i="7"/>
  <c r="F568" i="7"/>
  <c r="R567" i="7"/>
  <c r="Q567" i="7"/>
  <c r="H567" i="7"/>
  <c r="G567" i="7"/>
  <c r="F567" i="7"/>
  <c r="R566" i="7"/>
  <c r="Q566" i="7"/>
  <c r="H566" i="7"/>
  <c r="G566" i="7"/>
  <c r="F566" i="7"/>
  <c r="R565" i="7"/>
  <c r="Q565" i="7"/>
  <c r="H565" i="7"/>
  <c r="G565" i="7"/>
  <c r="F565" i="7"/>
  <c r="R564" i="7"/>
  <c r="Q564" i="7"/>
  <c r="H564" i="7"/>
  <c r="G564" i="7"/>
  <c r="F564" i="7"/>
  <c r="R563" i="7"/>
  <c r="Q563" i="7"/>
  <c r="H563" i="7"/>
  <c r="G563" i="7"/>
  <c r="F563" i="7"/>
  <c r="R562" i="7"/>
  <c r="Q562" i="7"/>
  <c r="H562" i="7"/>
  <c r="G562" i="7"/>
  <c r="F562" i="7"/>
  <c r="R561" i="7"/>
  <c r="Q561" i="7"/>
  <c r="H561" i="7"/>
  <c r="G561" i="7"/>
  <c r="F561" i="7"/>
  <c r="R560" i="7"/>
  <c r="Q560" i="7"/>
  <c r="H560" i="7"/>
  <c r="G560" i="7"/>
  <c r="F560" i="7"/>
  <c r="R559" i="7"/>
  <c r="Q559" i="7"/>
  <c r="H559" i="7"/>
  <c r="G559" i="7"/>
  <c r="F559" i="7"/>
  <c r="R558" i="7"/>
  <c r="Q558" i="7"/>
  <c r="H558" i="7"/>
  <c r="G558" i="7"/>
  <c r="F558" i="7"/>
  <c r="R557" i="7"/>
  <c r="Q557" i="7"/>
  <c r="H557" i="7"/>
  <c r="G557" i="7"/>
  <c r="F557" i="7"/>
  <c r="R556" i="7"/>
  <c r="Q556" i="7"/>
  <c r="H556" i="7"/>
  <c r="G556" i="7"/>
  <c r="F556" i="7"/>
  <c r="R555" i="7"/>
  <c r="Q555" i="7"/>
  <c r="H555" i="7"/>
  <c r="G555" i="7"/>
  <c r="F555" i="7"/>
  <c r="R554" i="7"/>
  <c r="Q554" i="7"/>
  <c r="H554" i="7"/>
  <c r="G554" i="7"/>
  <c r="F554" i="7"/>
  <c r="R553" i="7"/>
  <c r="Q553" i="7"/>
  <c r="H553" i="7"/>
  <c r="G553" i="7"/>
  <c r="F553" i="7"/>
  <c r="R552" i="7"/>
  <c r="Q552" i="7"/>
  <c r="H552" i="7"/>
  <c r="G552" i="7"/>
  <c r="F552" i="7"/>
  <c r="R551" i="7"/>
  <c r="Q551" i="7"/>
  <c r="H551" i="7"/>
  <c r="G551" i="7"/>
  <c r="F551" i="7"/>
  <c r="R550" i="7"/>
  <c r="Q550" i="7"/>
  <c r="H550" i="7"/>
  <c r="G550" i="7"/>
  <c r="F550" i="7"/>
  <c r="R549" i="7"/>
  <c r="Q549" i="7"/>
  <c r="H549" i="7"/>
  <c r="G549" i="7"/>
  <c r="F549" i="7"/>
  <c r="R548" i="7"/>
  <c r="Q548" i="7"/>
  <c r="H548" i="7"/>
  <c r="G548" i="7"/>
  <c r="F548" i="7"/>
  <c r="R547" i="7"/>
  <c r="Q547" i="7"/>
  <c r="H547" i="7"/>
  <c r="G547" i="7"/>
  <c r="F547" i="7"/>
  <c r="R546" i="7"/>
  <c r="Q546" i="7"/>
  <c r="H546" i="7"/>
  <c r="G546" i="7"/>
  <c r="F546" i="7"/>
  <c r="R545" i="7"/>
  <c r="Q545" i="7"/>
  <c r="H545" i="7"/>
  <c r="G545" i="7"/>
  <c r="F545" i="7"/>
  <c r="R544" i="7"/>
  <c r="Q544" i="7"/>
  <c r="H544" i="7"/>
  <c r="G544" i="7"/>
  <c r="F544" i="7"/>
  <c r="R543" i="7"/>
  <c r="Q543" i="7"/>
  <c r="H543" i="7"/>
  <c r="G543" i="7"/>
  <c r="F543" i="7"/>
  <c r="R542" i="7"/>
  <c r="Q542" i="7"/>
  <c r="H542" i="7"/>
  <c r="G542" i="7"/>
  <c r="F542" i="7"/>
  <c r="R541" i="7"/>
  <c r="Q541" i="7"/>
  <c r="H541" i="7"/>
  <c r="G541" i="7"/>
  <c r="F541" i="7"/>
  <c r="R540" i="7"/>
  <c r="Q540" i="7"/>
  <c r="H540" i="7"/>
  <c r="G540" i="7"/>
  <c r="F540" i="7"/>
  <c r="R539" i="7"/>
  <c r="Q539" i="7"/>
  <c r="H539" i="7"/>
  <c r="G539" i="7"/>
  <c r="F539" i="7"/>
  <c r="R538" i="7"/>
  <c r="Q538" i="7"/>
  <c r="H538" i="7"/>
  <c r="G538" i="7"/>
  <c r="F538" i="7"/>
  <c r="R537" i="7"/>
  <c r="Q537" i="7"/>
  <c r="H537" i="7"/>
  <c r="G537" i="7"/>
  <c r="F537" i="7"/>
  <c r="R536" i="7"/>
  <c r="Q536" i="7"/>
  <c r="H536" i="7"/>
  <c r="G536" i="7"/>
  <c r="F536" i="7"/>
  <c r="R535" i="7"/>
  <c r="Q535" i="7"/>
  <c r="H535" i="7"/>
  <c r="G535" i="7"/>
  <c r="F535" i="7"/>
  <c r="R534" i="7"/>
  <c r="Q534" i="7"/>
  <c r="H534" i="7"/>
  <c r="G534" i="7"/>
  <c r="F534" i="7"/>
  <c r="R533" i="7"/>
  <c r="Q533" i="7"/>
  <c r="H533" i="7"/>
  <c r="G533" i="7"/>
  <c r="F533" i="7"/>
  <c r="R532" i="7"/>
  <c r="Q532" i="7"/>
  <c r="H532" i="7"/>
  <c r="G532" i="7"/>
  <c r="F532" i="7"/>
  <c r="R531" i="7"/>
  <c r="Q531" i="7"/>
  <c r="H531" i="7"/>
  <c r="G531" i="7"/>
  <c r="F531" i="7"/>
  <c r="R530" i="7"/>
  <c r="Q530" i="7"/>
  <c r="H530" i="7"/>
  <c r="G530" i="7"/>
  <c r="F530" i="7"/>
  <c r="R529" i="7"/>
  <c r="Q529" i="7"/>
  <c r="H529" i="7"/>
  <c r="G529" i="7"/>
  <c r="F529" i="7"/>
  <c r="R528" i="7"/>
  <c r="Q528" i="7"/>
  <c r="H528" i="7"/>
  <c r="G528" i="7"/>
  <c r="F528" i="7"/>
  <c r="R527" i="7"/>
  <c r="Q527" i="7"/>
  <c r="H527" i="7"/>
  <c r="G527" i="7"/>
  <c r="F527" i="7"/>
  <c r="R526" i="7"/>
  <c r="Q526" i="7"/>
  <c r="H526" i="7"/>
  <c r="G526" i="7"/>
  <c r="F526" i="7"/>
  <c r="R525" i="7"/>
  <c r="Q525" i="7"/>
  <c r="H525" i="7"/>
  <c r="G525" i="7"/>
  <c r="F525" i="7"/>
  <c r="R524" i="7"/>
  <c r="Q524" i="7"/>
  <c r="H524" i="7"/>
  <c r="G524" i="7"/>
  <c r="F524" i="7"/>
  <c r="R523" i="7"/>
  <c r="Q523" i="7"/>
  <c r="H523" i="7"/>
  <c r="G523" i="7"/>
  <c r="F523" i="7"/>
  <c r="R522" i="7"/>
  <c r="Q522" i="7"/>
  <c r="H522" i="7"/>
  <c r="G522" i="7"/>
  <c r="F522" i="7"/>
  <c r="R521" i="7"/>
  <c r="Q521" i="7"/>
  <c r="H521" i="7"/>
  <c r="G521" i="7"/>
  <c r="F521" i="7"/>
  <c r="R520" i="7"/>
  <c r="Q520" i="7"/>
  <c r="H520" i="7"/>
  <c r="G520" i="7"/>
  <c r="F520" i="7"/>
  <c r="R519" i="7"/>
  <c r="Q519" i="7"/>
  <c r="H519" i="7"/>
  <c r="G519" i="7"/>
  <c r="F519" i="7"/>
  <c r="R518" i="7"/>
  <c r="Q518" i="7"/>
  <c r="H518" i="7"/>
  <c r="G518" i="7"/>
  <c r="F518" i="7"/>
  <c r="R517" i="7"/>
  <c r="Q517" i="7"/>
  <c r="H517" i="7"/>
  <c r="G517" i="7"/>
  <c r="F517" i="7"/>
  <c r="R516" i="7"/>
  <c r="Q516" i="7"/>
  <c r="H516" i="7"/>
  <c r="G516" i="7"/>
  <c r="F516" i="7"/>
  <c r="R515" i="7"/>
  <c r="Q515" i="7"/>
  <c r="H515" i="7"/>
  <c r="G515" i="7"/>
  <c r="F515" i="7"/>
  <c r="R514" i="7"/>
  <c r="Q514" i="7"/>
  <c r="H514" i="7"/>
  <c r="G514" i="7"/>
  <c r="F514" i="7"/>
  <c r="R513" i="7"/>
  <c r="Q513" i="7"/>
  <c r="H513" i="7"/>
  <c r="G513" i="7"/>
  <c r="F513" i="7"/>
  <c r="R512" i="7"/>
  <c r="Q512" i="7"/>
  <c r="H512" i="7"/>
  <c r="G512" i="7"/>
  <c r="F512" i="7"/>
  <c r="R511" i="7"/>
  <c r="Q511" i="7"/>
  <c r="H511" i="7"/>
  <c r="G511" i="7"/>
  <c r="F511" i="7"/>
  <c r="R510" i="7"/>
  <c r="Q510" i="7"/>
  <c r="H510" i="7"/>
  <c r="G510" i="7"/>
  <c r="F510" i="7"/>
  <c r="R509" i="7"/>
  <c r="Q509" i="7"/>
  <c r="H509" i="7"/>
  <c r="G509" i="7"/>
  <c r="F509" i="7"/>
  <c r="R508" i="7"/>
  <c r="Q508" i="7"/>
  <c r="H508" i="7"/>
  <c r="G508" i="7"/>
  <c r="F508" i="7"/>
  <c r="R507" i="7"/>
  <c r="Q507" i="7"/>
  <c r="H507" i="7"/>
  <c r="G507" i="7"/>
  <c r="F507" i="7"/>
  <c r="R506" i="7"/>
  <c r="Q506" i="7"/>
  <c r="H506" i="7"/>
  <c r="G506" i="7"/>
  <c r="F506" i="7"/>
  <c r="R505" i="7"/>
  <c r="Q505" i="7"/>
  <c r="H505" i="7"/>
  <c r="G505" i="7"/>
  <c r="F505" i="7"/>
  <c r="R504" i="7"/>
  <c r="Q504" i="7"/>
  <c r="H504" i="7"/>
  <c r="G504" i="7"/>
  <c r="F504" i="7"/>
  <c r="R503" i="7"/>
  <c r="Q503" i="7"/>
  <c r="H503" i="7"/>
  <c r="G503" i="7"/>
  <c r="F503" i="7"/>
  <c r="R502" i="7"/>
  <c r="Q502" i="7"/>
  <c r="H502" i="7"/>
  <c r="G502" i="7"/>
  <c r="F502" i="7"/>
  <c r="R501" i="7"/>
  <c r="Q501" i="7"/>
  <c r="H501" i="7"/>
  <c r="G501" i="7"/>
  <c r="F501" i="7"/>
  <c r="R500" i="7"/>
  <c r="Q500" i="7"/>
  <c r="H500" i="7"/>
  <c r="G500" i="7"/>
  <c r="F500" i="7"/>
  <c r="R499" i="7"/>
  <c r="Q499" i="7"/>
  <c r="H499" i="7"/>
  <c r="G499" i="7"/>
  <c r="F499" i="7"/>
  <c r="R498" i="7"/>
  <c r="Q498" i="7"/>
  <c r="H498" i="7"/>
  <c r="G498" i="7"/>
  <c r="F498" i="7"/>
  <c r="R497" i="7"/>
  <c r="Q497" i="7"/>
  <c r="H497" i="7"/>
  <c r="G497" i="7"/>
  <c r="F497" i="7"/>
  <c r="R496" i="7"/>
  <c r="Q496" i="7"/>
  <c r="H496" i="7"/>
  <c r="G496" i="7"/>
  <c r="F496" i="7"/>
  <c r="R495" i="7"/>
  <c r="Q495" i="7"/>
  <c r="H495" i="7"/>
  <c r="G495" i="7"/>
  <c r="F495" i="7"/>
  <c r="R494" i="7"/>
  <c r="Q494" i="7"/>
  <c r="H494" i="7"/>
  <c r="G494" i="7"/>
  <c r="F494" i="7"/>
  <c r="R493" i="7"/>
  <c r="Q493" i="7"/>
  <c r="H493" i="7"/>
  <c r="G493" i="7"/>
  <c r="F493" i="7"/>
  <c r="R492" i="7"/>
  <c r="Q492" i="7"/>
  <c r="H492" i="7"/>
  <c r="G492" i="7"/>
  <c r="F492" i="7"/>
  <c r="R491" i="7"/>
  <c r="Q491" i="7"/>
  <c r="H491" i="7"/>
  <c r="G491" i="7"/>
  <c r="F491" i="7"/>
  <c r="R490" i="7"/>
  <c r="Q490" i="7"/>
  <c r="H490" i="7"/>
  <c r="G490" i="7"/>
  <c r="F490" i="7"/>
  <c r="R489" i="7"/>
  <c r="Q489" i="7"/>
  <c r="H489" i="7"/>
  <c r="G489" i="7"/>
  <c r="F489" i="7"/>
  <c r="R488" i="7"/>
  <c r="Q488" i="7"/>
  <c r="H488" i="7"/>
  <c r="G488" i="7"/>
  <c r="F488" i="7"/>
  <c r="R487" i="7"/>
  <c r="Q487" i="7"/>
  <c r="H487" i="7"/>
  <c r="G487" i="7"/>
  <c r="F487" i="7"/>
  <c r="R486" i="7"/>
  <c r="Q486" i="7"/>
  <c r="H486" i="7"/>
  <c r="G486" i="7"/>
  <c r="F486" i="7"/>
  <c r="R485" i="7"/>
  <c r="Q485" i="7"/>
  <c r="H485" i="7"/>
  <c r="G485" i="7"/>
  <c r="F485" i="7"/>
  <c r="R484" i="7"/>
  <c r="Q484" i="7"/>
  <c r="H484" i="7"/>
  <c r="G484" i="7"/>
  <c r="F484" i="7"/>
  <c r="R483" i="7"/>
  <c r="Q483" i="7"/>
  <c r="H483" i="7"/>
  <c r="G483" i="7"/>
  <c r="F483" i="7"/>
  <c r="R482" i="7"/>
  <c r="Q482" i="7"/>
  <c r="H482" i="7"/>
  <c r="G482" i="7"/>
  <c r="F482" i="7"/>
  <c r="R481" i="7"/>
  <c r="Q481" i="7"/>
  <c r="H481" i="7"/>
  <c r="G481" i="7"/>
  <c r="F481" i="7"/>
  <c r="R480" i="7"/>
  <c r="Q480" i="7"/>
  <c r="H480" i="7"/>
  <c r="G480" i="7"/>
  <c r="F480" i="7"/>
  <c r="R479" i="7"/>
  <c r="Q479" i="7"/>
  <c r="H479" i="7"/>
  <c r="G479" i="7"/>
  <c r="F479" i="7"/>
  <c r="R478" i="7"/>
  <c r="Q478" i="7"/>
  <c r="H478" i="7"/>
  <c r="G478" i="7"/>
  <c r="F478" i="7"/>
  <c r="R477" i="7"/>
  <c r="Q477" i="7"/>
  <c r="H477" i="7"/>
  <c r="G477" i="7"/>
  <c r="F477" i="7"/>
  <c r="R476" i="7"/>
  <c r="Q476" i="7"/>
  <c r="H476" i="7"/>
  <c r="G476" i="7"/>
  <c r="F476" i="7"/>
  <c r="R475" i="7"/>
  <c r="Q475" i="7"/>
  <c r="H475" i="7"/>
  <c r="G475" i="7"/>
  <c r="F475" i="7"/>
  <c r="R474" i="7"/>
  <c r="Q474" i="7"/>
  <c r="H474" i="7"/>
  <c r="G474" i="7"/>
  <c r="F474" i="7"/>
  <c r="R473" i="7"/>
  <c r="Q473" i="7"/>
  <c r="H473" i="7"/>
  <c r="G473" i="7"/>
  <c r="F473" i="7"/>
  <c r="R472" i="7"/>
  <c r="Q472" i="7"/>
  <c r="H472" i="7"/>
  <c r="G472" i="7"/>
  <c r="F472" i="7"/>
  <c r="R471" i="7"/>
  <c r="Q471" i="7"/>
  <c r="H471" i="7"/>
  <c r="G471" i="7"/>
  <c r="F471" i="7"/>
  <c r="R470" i="7"/>
  <c r="Q470" i="7"/>
  <c r="H470" i="7"/>
  <c r="G470" i="7"/>
  <c r="F470" i="7"/>
  <c r="R469" i="7"/>
  <c r="Q469" i="7"/>
  <c r="H469" i="7"/>
  <c r="G469" i="7"/>
  <c r="F469" i="7"/>
  <c r="R468" i="7"/>
  <c r="Q468" i="7"/>
  <c r="H468" i="7"/>
  <c r="G468" i="7"/>
  <c r="F468" i="7"/>
  <c r="R467" i="7"/>
  <c r="Q467" i="7"/>
  <c r="H467" i="7"/>
  <c r="G467" i="7"/>
  <c r="F467" i="7"/>
  <c r="R466" i="7"/>
  <c r="Q466" i="7"/>
  <c r="H466" i="7"/>
  <c r="G466" i="7"/>
  <c r="F466" i="7"/>
  <c r="R465" i="7"/>
  <c r="Q465" i="7"/>
  <c r="H465" i="7"/>
  <c r="G465" i="7"/>
  <c r="F465" i="7"/>
  <c r="R464" i="7"/>
  <c r="Q464" i="7"/>
  <c r="H464" i="7"/>
  <c r="G464" i="7"/>
  <c r="F464" i="7"/>
  <c r="R463" i="7"/>
  <c r="Q463" i="7"/>
  <c r="H463" i="7"/>
  <c r="G463" i="7"/>
  <c r="F463" i="7"/>
  <c r="R462" i="7"/>
  <c r="Q462" i="7"/>
  <c r="H462" i="7"/>
  <c r="G462" i="7"/>
  <c r="F462" i="7"/>
  <c r="R461" i="7"/>
  <c r="Q461" i="7"/>
  <c r="H461" i="7"/>
  <c r="G461" i="7"/>
  <c r="F461" i="7"/>
  <c r="R460" i="7"/>
  <c r="Q460" i="7"/>
  <c r="H460" i="7"/>
  <c r="G460" i="7"/>
  <c r="F460" i="7"/>
  <c r="R459" i="7"/>
  <c r="Q459" i="7"/>
  <c r="H459" i="7"/>
  <c r="G459" i="7"/>
  <c r="F459" i="7"/>
  <c r="R458" i="7"/>
  <c r="Q458" i="7"/>
  <c r="H458" i="7"/>
  <c r="G458" i="7"/>
  <c r="F458" i="7"/>
  <c r="R457" i="7"/>
  <c r="Q457" i="7"/>
  <c r="H457" i="7"/>
  <c r="G457" i="7"/>
  <c r="F457" i="7"/>
  <c r="R456" i="7"/>
  <c r="Q456" i="7"/>
  <c r="H456" i="7"/>
  <c r="G456" i="7"/>
  <c r="F456" i="7"/>
  <c r="R455" i="7"/>
  <c r="Q455" i="7"/>
  <c r="H455" i="7"/>
  <c r="G455" i="7"/>
  <c r="F455" i="7"/>
  <c r="R454" i="7"/>
  <c r="Q454" i="7"/>
  <c r="H454" i="7"/>
  <c r="G454" i="7"/>
  <c r="F454" i="7"/>
  <c r="R453" i="7"/>
  <c r="Q453" i="7"/>
  <c r="H453" i="7"/>
  <c r="G453" i="7"/>
  <c r="F453" i="7"/>
  <c r="R452" i="7"/>
  <c r="Q452" i="7"/>
  <c r="H452" i="7"/>
  <c r="G452" i="7"/>
  <c r="F452" i="7"/>
  <c r="R451" i="7"/>
  <c r="Q451" i="7"/>
  <c r="H451" i="7"/>
  <c r="G451" i="7"/>
  <c r="F451" i="7"/>
  <c r="R450" i="7"/>
  <c r="Q450" i="7"/>
  <c r="H450" i="7"/>
  <c r="G450" i="7"/>
  <c r="F450" i="7"/>
  <c r="R449" i="7"/>
  <c r="Q449" i="7"/>
  <c r="H449" i="7"/>
  <c r="G449" i="7"/>
  <c r="F449" i="7"/>
  <c r="R448" i="7"/>
  <c r="Q448" i="7"/>
  <c r="H448" i="7"/>
  <c r="G448" i="7"/>
  <c r="F448" i="7"/>
  <c r="R447" i="7"/>
  <c r="Q447" i="7"/>
  <c r="H447" i="7"/>
  <c r="G447" i="7"/>
  <c r="F447" i="7"/>
  <c r="R446" i="7"/>
  <c r="Q446" i="7"/>
  <c r="H446" i="7"/>
  <c r="G446" i="7"/>
  <c r="F446" i="7"/>
  <c r="R445" i="7"/>
  <c r="Q445" i="7"/>
  <c r="H445" i="7"/>
  <c r="G445" i="7"/>
  <c r="F445" i="7"/>
  <c r="R444" i="7"/>
  <c r="Q444" i="7"/>
  <c r="H444" i="7"/>
  <c r="G444" i="7"/>
  <c r="F444" i="7"/>
  <c r="R443" i="7"/>
  <c r="Q443" i="7"/>
  <c r="H443" i="7"/>
  <c r="G443" i="7"/>
  <c r="F443" i="7"/>
  <c r="R442" i="7"/>
  <c r="Q442" i="7"/>
  <c r="H442" i="7"/>
  <c r="G442" i="7"/>
  <c r="F442" i="7"/>
  <c r="R441" i="7"/>
  <c r="Q441" i="7"/>
  <c r="H441" i="7"/>
  <c r="G441" i="7"/>
  <c r="F441" i="7"/>
  <c r="R440" i="7"/>
  <c r="Q440" i="7"/>
  <c r="H440" i="7"/>
  <c r="G440" i="7"/>
  <c r="F440" i="7"/>
  <c r="R439" i="7"/>
  <c r="Q439" i="7"/>
  <c r="H439" i="7"/>
  <c r="G439" i="7"/>
  <c r="F439" i="7"/>
  <c r="R438" i="7"/>
  <c r="Q438" i="7"/>
  <c r="H438" i="7"/>
  <c r="G438" i="7"/>
  <c r="F438" i="7"/>
  <c r="R437" i="7"/>
  <c r="Q437" i="7"/>
  <c r="H437" i="7"/>
  <c r="G437" i="7"/>
  <c r="F437" i="7"/>
  <c r="R436" i="7"/>
  <c r="Q436" i="7"/>
  <c r="H436" i="7"/>
  <c r="G436" i="7"/>
  <c r="F436" i="7"/>
  <c r="R435" i="7"/>
  <c r="Q435" i="7"/>
  <c r="H435" i="7"/>
  <c r="G435" i="7"/>
  <c r="F435" i="7"/>
  <c r="R434" i="7"/>
  <c r="Q434" i="7"/>
  <c r="H434" i="7"/>
  <c r="G434" i="7"/>
  <c r="F434" i="7"/>
  <c r="R433" i="7"/>
  <c r="Q433" i="7"/>
  <c r="H433" i="7"/>
  <c r="G433" i="7"/>
  <c r="F433" i="7"/>
  <c r="R432" i="7"/>
  <c r="Q432" i="7"/>
  <c r="H432" i="7"/>
  <c r="G432" i="7"/>
  <c r="F432" i="7"/>
  <c r="R431" i="7"/>
  <c r="Q431" i="7"/>
  <c r="H431" i="7"/>
  <c r="G431" i="7"/>
  <c r="F431" i="7"/>
  <c r="R430" i="7"/>
  <c r="Q430" i="7"/>
  <c r="H430" i="7"/>
  <c r="G430" i="7"/>
  <c r="F430" i="7"/>
  <c r="R429" i="7"/>
  <c r="Q429" i="7"/>
  <c r="H429" i="7"/>
  <c r="G429" i="7"/>
  <c r="F429" i="7"/>
  <c r="R428" i="7"/>
  <c r="Q428" i="7"/>
  <c r="H428" i="7"/>
  <c r="G428" i="7"/>
  <c r="F428" i="7"/>
  <c r="R427" i="7"/>
  <c r="Q427" i="7"/>
  <c r="H427" i="7"/>
  <c r="G427" i="7"/>
  <c r="F427" i="7"/>
  <c r="R426" i="7"/>
  <c r="Q426" i="7"/>
  <c r="H426" i="7"/>
  <c r="G426" i="7"/>
  <c r="F426" i="7"/>
  <c r="R425" i="7"/>
  <c r="Q425" i="7"/>
  <c r="H425" i="7"/>
  <c r="G425" i="7"/>
  <c r="F425" i="7"/>
  <c r="R424" i="7"/>
  <c r="Q424" i="7"/>
  <c r="H424" i="7"/>
  <c r="G424" i="7"/>
  <c r="F424" i="7"/>
  <c r="R423" i="7"/>
  <c r="Q423" i="7"/>
  <c r="H423" i="7"/>
  <c r="G423" i="7"/>
  <c r="F423" i="7"/>
  <c r="R422" i="7"/>
  <c r="Q422" i="7"/>
  <c r="H422" i="7"/>
  <c r="G422" i="7"/>
  <c r="F422" i="7"/>
  <c r="R421" i="7"/>
  <c r="Q421" i="7"/>
  <c r="H421" i="7"/>
  <c r="G421" i="7"/>
  <c r="F421" i="7"/>
  <c r="R420" i="7"/>
  <c r="Q420" i="7"/>
  <c r="H420" i="7"/>
  <c r="G420" i="7"/>
  <c r="F420" i="7"/>
  <c r="R419" i="7"/>
  <c r="Q419" i="7"/>
  <c r="H419" i="7"/>
  <c r="G419" i="7"/>
  <c r="F419" i="7"/>
  <c r="R418" i="7"/>
  <c r="Q418" i="7"/>
  <c r="H418" i="7"/>
  <c r="G418" i="7"/>
  <c r="F418" i="7"/>
  <c r="R417" i="7"/>
  <c r="Q417" i="7"/>
  <c r="H417" i="7"/>
  <c r="G417" i="7"/>
  <c r="F417" i="7"/>
  <c r="R416" i="7"/>
  <c r="Q416" i="7"/>
  <c r="H416" i="7"/>
  <c r="G416" i="7"/>
  <c r="F416" i="7"/>
  <c r="R415" i="7"/>
  <c r="Q415" i="7"/>
  <c r="H415" i="7"/>
  <c r="G415" i="7"/>
  <c r="F415" i="7"/>
  <c r="R414" i="7"/>
  <c r="Q414" i="7"/>
  <c r="H414" i="7"/>
  <c r="G414" i="7"/>
  <c r="F414" i="7"/>
  <c r="R413" i="7"/>
  <c r="Q413" i="7"/>
  <c r="H413" i="7"/>
  <c r="G413" i="7"/>
  <c r="F413" i="7"/>
  <c r="R412" i="7"/>
  <c r="Q412" i="7"/>
  <c r="H412" i="7"/>
  <c r="G412" i="7"/>
  <c r="F412" i="7"/>
  <c r="R411" i="7"/>
  <c r="Q411" i="7"/>
  <c r="H411" i="7"/>
  <c r="G411" i="7"/>
  <c r="F411" i="7"/>
  <c r="R410" i="7"/>
  <c r="Q410" i="7"/>
  <c r="H410" i="7"/>
  <c r="G410" i="7"/>
  <c r="F410" i="7"/>
  <c r="R409" i="7"/>
  <c r="Q409" i="7"/>
  <c r="H409" i="7"/>
  <c r="G409" i="7"/>
  <c r="F409" i="7"/>
  <c r="R408" i="7"/>
  <c r="Q408" i="7"/>
  <c r="H408" i="7"/>
  <c r="G408" i="7"/>
  <c r="F408" i="7"/>
  <c r="R407" i="7"/>
  <c r="Q407" i="7"/>
  <c r="H407" i="7"/>
  <c r="G407" i="7"/>
  <c r="F407" i="7"/>
  <c r="R406" i="7"/>
  <c r="Q406" i="7"/>
  <c r="H406" i="7"/>
  <c r="G406" i="7"/>
  <c r="F406" i="7"/>
  <c r="R405" i="7"/>
  <c r="Q405" i="7"/>
  <c r="H405" i="7"/>
  <c r="G405" i="7"/>
  <c r="F405" i="7"/>
  <c r="R404" i="7"/>
  <c r="Q404" i="7"/>
  <c r="H404" i="7"/>
  <c r="G404" i="7"/>
  <c r="F404" i="7"/>
  <c r="R403" i="7"/>
  <c r="Q403" i="7"/>
  <c r="H403" i="7"/>
  <c r="G403" i="7"/>
  <c r="F403" i="7"/>
  <c r="R402" i="7"/>
  <c r="Q402" i="7"/>
  <c r="H402" i="7"/>
  <c r="G402" i="7"/>
  <c r="F402" i="7"/>
  <c r="R401" i="7"/>
  <c r="Q401" i="7"/>
  <c r="H401" i="7"/>
  <c r="G401" i="7"/>
  <c r="F401" i="7"/>
  <c r="R400" i="7"/>
  <c r="Q400" i="7"/>
  <c r="H400" i="7"/>
  <c r="G400" i="7"/>
  <c r="F400" i="7"/>
  <c r="R399" i="7"/>
  <c r="Q399" i="7"/>
  <c r="H399" i="7"/>
  <c r="G399" i="7"/>
  <c r="F399" i="7"/>
  <c r="R398" i="7"/>
  <c r="Q398" i="7"/>
  <c r="H398" i="7"/>
  <c r="G398" i="7"/>
  <c r="F398" i="7"/>
  <c r="R397" i="7"/>
  <c r="Q397" i="7"/>
  <c r="H397" i="7"/>
  <c r="G397" i="7"/>
  <c r="F397" i="7"/>
  <c r="R396" i="7"/>
  <c r="Q396" i="7"/>
  <c r="H396" i="7"/>
  <c r="G396" i="7"/>
  <c r="F396" i="7"/>
  <c r="R395" i="7"/>
  <c r="Q395" i="7"/>
  <c r="H395" i="7"/>
  <c r="G395" i="7"/>
  <c r="F395" i="7"/>
  <c r="R394" i="7"/>
  <c r="Q394" i="7"/>
  <c r="H394" i="7"/>
  <c r="G394" i="7"/>
  <c r="F394" i="7"/>
  <c r="R393" i="7"/>
  <c r="Q393" i="7"/>
  <c r="H393" i="7"/>
  <c r="G393" i="7"/>
  <c r="F393" i="7"/>
  <c r="R392" i="7"/>
  <c r="Q392" i="7"/>
  <c r="H392" i="7"/>
  <c r="G392" i="7"/>
  <c r="F392" i="7"/>
  <c r="R391" i="7"/>
  <c r="Q391" i="7"/>
  <c r="H391" i="7"/>
  <c r="G391" i="7"/>
  <c r="F391" i="7"/>
  <c r="R390" i="7"/>
  <c r="Q390" i="7"/>
  <c r="H390" i="7"/>
  <c r="G390" i="7"/>
  <c r="F390" i="7"/>
  <c r="R389" i="7"/>
  <c r="Q389" i="7"/>
  <c r="H389" i="7"/>
  <c r="G389" i="7"/>
  <c r="F389" i="7"/>
  <c r="R388" i="7"/>
  <c r="Q388" i="7"/>
  <c r="H388" i="7"/>
  <c r="G388" i="7"/>
  <c r="F388" i="7"/>
  <c r="R387" i="7"/>
  <c r="Q387" i="7"/>
  <c r="H387" i="7"/>
  <c r="G387" i="7"/>
  <c r="F387" i="7"/>
  <c r="R386" i="7"/>
  <c r="Q386" i="7"/>
  <c r="H386" i="7"/>
  <c r="G386" i="7"/>
  <c r="F386" i="7"/>
  <c r="R385" i="7"/>
  <c r="Q385" i="7"/>
  <c r="H385" i="7"/>
  <c r="G385" i="7"/>
  <c r="F385" i="7"/>
  <c r="R384" i="7"/>
  <c r="Q384" i="7"/>
  <c r="H384" i="7"/>
  <c r="G384" i="7"/>
  <c r="F384" i="7"/>
  <c r="R383" i="7"/>
  <c r="Q383" i="7"/>
  <c r="H383" i="7"/>
  <c r="G383" i="7"/>
  <c r="F383" i="7"/>
  <c r="R382" i="7"/>
  <c r="Q382" i="7"/>
  <c r="H382" i="7"/>
  <c r="G382" i="7"/>
  <c r="F382" i="7"/>
  <c r="R381" i="7"/>
  <c r="Q381" i="7"/>
  <c r="H381" i="7"/>
  <c r="G381" i="7"/>
  <c r="F381" i="7"/>
  <c r="R380" i="7"/>
  <c r="Q380" i="7"/>
  <c r="H380" i="7"/>
  <c r="G380" i="7"/>
  <c r="F380" i="7"/>
  <c r="R379" i="7"/>
  <c r="Q379" i="7"/>
  <c r="H379" i="7"/>
  <c r="G379" i="7"/>
  <c r="F379" i="7"/>
  <c r="R378" i="7"/>
  <c r="Q378" i="7"/>
  <c r="H378" i="7"/>
  <c r="G378" i="7"/>
  <c r="F378" i="7"/>
  <c r="R377" i="7"/>
  <c r="Q377" i="7"/>
  <c r="H377" i="7"/>
  <c r="G377" i="7"/>
  <c r="F377" i="7"/>
  <c r="R376" i="7"/>
  <c r="Q376" i="7"/>
  <c r="H376" i="7"/>
  <c r="G376" i="7"/>
  <c r="F376" i="7"/>
  <c r="R375" i="7"/>
  <c r="Q375" i="7"/>
  <c r="H375" i="7"/>
  <c r="G375" i="7"/>
  <c r="F375" i="7"/>
  <c r="R374" i="7"/>
  <c r="Q374" i="7"/>
  <c r="H374" i="7"/>
  <c r="G374" i="7"/>
  <c r="F374" i="7"/>
  <c r="R373" i="7"/>
  <c r="Q373" i="7"/>
  <c r="H373" i="7"/>
  <c r="G373" i="7"/>
  <c r="F373" i="7"/>
  <c r="R372" i="7"/>
  <c r="Q372" i="7"/>
  <c r="H372" i="7"/>
  <c r="G372" i="7"/>
  <c r="F372" i="7"/>
  <c r="R371" i="7"/>
  <c r="Q371" i="7"/>
  <c r="H371" i="7"/>
  <c r="G371" i="7"/>
  <c r="F371" i="7"/>
  <c r="R370" i="7"/>
  <c r="Q370" i="7"/>
  <c r="H370" i="7"/>
  <c r="G370" i="7"/>
  <c r="F370" i="7"/>
  <c r="R369" i="7"/>
  <c r="Q369" i="7"/>
  <c r="H369" i="7"/>
  <c r="G369" i="7"/>
  <c r="F369" i="7"/>
  <c r="R368" i="7"/>
  <c r="Q368" i="7"/>
  <c r="H368" i="7"/>
  <c r="G368" i="7"/>
  <c r="F368" i="7"/>
  <c r="R367" i="7"/>
  <c r="Q367" i="7"/>
  <c r="H367" i="7"/>
  <c r="G367" i="7"/>
  <c r="F367" i="7"/>
  <c r="R366" i="7"/>
  <c r="Q366" i="7"/>
  <c r="H366" i="7"/>
  <c r="G366" i="7"/>
  <c r="F366" i="7"/>
  <c r="R365" i="7"/>
  <c r="Q365" i="7"/>
  <c r="H365" i="7"/>
  <c r="G365" i="7"/>
  <c r="F365" i="7"/>
  <c r="R364" i="7"/>
  <c r="Q364" i="7"/>
  <c r="H364" i="7"/>
  <c r="G364" i="7"/>
  <c r="F364" i="7"/>
  <c r="R363" i="7"/>
  <c r="Q363" i="7"/>
  <c r="H363" i="7"/>
  <c r="G363" i="7"/>
  <c r="F363" i="7"/>
  <c r="R362" i="7"/>
  <c r="Q362" i="7"/>
  <c r="H362" i="7"/>
  <c r="G362" i="7"/>
  <c r="F362" i="7"/>
  <c r="R361" i="7"/>
  <c r="Q361" i="7"/>
  <c r="H361" i="7"/>
  <c r="G361" i="7"/>
  <c r="F361" i="7"/>
  <c r="R360" i="7"/>
  <c r="Q360" i="7"/>
  <c r="H360" i="7"/>
  <c r="G360" i="7"/>
  <c r="F360" i="7"/>
  <c r="R359" i="7"/>
  <c r="Q359" i="7"/>
  <c r="H359" i="7"/>
  <c r="G359" i="7"/>
  <c r="F359" i="7"/>
  <c r="R358" i="7"/>
  <c r="Q358" i="7"/>
  <c r="H358" i="7"/>
  <c r="G358" i="7"/>
  <c r="F358" i="7"/>
  <c r="R357" i="7"/>
  <c r="Q357" i="7"/>
  <c r="H357" i="7"/>
  <c r="G357" i="7"/>
  <c r="F357" i="7"/>
  <c r="R356" i="7"/>
  <c r="Q356" i="7"/>
  <c r="H356" i="7"/>
  <c r="G356" i="7"/>
  <c r="F356" i="7"/>
  <c r="R355" i="7"/>
  <c r="Q355" i="7"/>
  <c r="H355" i="7"/>
  <c r="G355" i="7"/>
  <c r="F355" i="7"/>
  <c r="R354" i="7"/>
  <c r="Q354" i="7"/>
  <c r="H354" i="7"/>
  <c r="G354" i="7"/>
  <c r="F354" i="7"/>
  <c r="R353" i="7"/>
  <c r="Q353" i="7"/>
  <c r="H353" i="7"/>
  <c r="G353" i="7"/>
  <c r="F353" i="7"/>
  <c r="R352" i="7"/>
  <c r="Q352" i="7"/>
  <c r="H352" i="7"/>
  <c r="G352" i="7"/>
  <c r="F352" i="7"/>
  <c r="R351" i="7"/>
  <c r="Q351" i="7"/>
  <c r="H351" i="7"/>
  <c r="G351" i="7"/>
  <c r="F351" i="7"/>
  <c r="R350" i="7"/>
  <c r="Q350" i="7"/>
  <c r="H350" i="7"/>
  <c r="G350" i="7"/>
  <c r="F350" i="7"/>
  <c r="R349" i="7"/>
  <c r="Q349" i="7"/>
  <c r="H349" i="7"/>
  <c r="G349" i="7"/>
  <c r="F349" i="7"/>
  <c r="R348" i="7"/>
  <c r="Q348" i="7"/>
  <c r="H348" i="7"/>
  <c r="G348" i="7"/>
  <c r="F348" i="7"/>
  <c r="R347" i="7"/>
  <c r="Q347" i="7"/>
  <c r="H347" i="7"/>
  <c r="G347" i="7"/>
  <c r="F347" i="7"/>
  <c r="R346" i="7"/>
  <c r="Q346" i="7"/>
  <c r="H346" i="7"/>
  <c r="G346" i="7"/>
  <c r="F346" i="7"/>
  <c r="R345" i="7"/>
  <c r="Q345" i="7"/>
  <c r="H345" i="7"/>
  <c r="G345" i="7"/>
  <c r="F345" i="7"/>
  <c r="R344" i="7"/>
  <c r="Q344" i="7"/>
  <c r="H344" i="7"/>
  <c r="G344" i="7"/>
  <c r="F344" i="7"/>
  <c r="R343" i="7"/>
  <c r="Q343" i="7"/>
  <c r="H343" i="7"/>
  <c r="G343" i="7"/>
  <c r="F343" i="7"/>
  <c r="R342" i="7"/>
  <c r="Q342" i="7"/>
  <c r="H342" i="7"/>
  <c r="G342" i="7"/>
  <c r="F342" i="7"/>
  <c r="R341" i="7"/>
  <c r="Q341" i="7"/>
  <c r="H341" i="7"/>
  <c r="G341" i="7"/>
  <c r="F341" i="7"/>
  <c r="R340" i="7"/>
  <c r="Q340" i="7"/>
  <c r="H340" i="7"/>
  <c r="G340" i="7"/>
  <c r="F340" i="7"/>
  <c r="R339" i="7"/>
  <c r="Q339" i="7"/>
  <c r="H339" i="7"/>
  <c r="G339" i="7"/>
  <c r="F339" i="7"/>
  <c r="R338" i="7"/>
  <c r="Q338" i="7"/>
  <c r="H338" i="7"/>
  <c r="G338" i="7"/>
  <c r="F338" i="7"/>
  <c r="R337" i="7"/>
  <c r="Q337" i="7"/>
  <c r="H337" i="7"/>
  <c r="G337" i="7"/>
  <c r="F337" i="7"/>
  <c r="R336" i="7"/>
  <c r="Q336" i="7"/>
  <c r="H336" i="7"/>
  <c r="G336" i="7"/>
  <c r="F336" i="7"/>
  <c r="R335" i="7"/>
  <c r="Q335" i="7"/>
  <c r="H335" i="7"/>
  <c r="G335" i="7"/>
  <c r="F335" i="7"/>
  <c r="R334" i="7"/>
  <c r="Q334" i="7"/>
  <c r="H334" i="7"/>
  <c r="G334" i="7"/>
  <c r="F334" i="7"/>
  <c r="R333" i="7"/>
  <c r="Q333" i="7"/>
  <c r="H333" i="7"/>
  <c r="G333" i="7"/>
  <c r="F333" i="7"/>
  <c r="R332" i="7"/>
  <c r="Q332" i="7"/>
  <c r="H332" i="7"/>
  <c r="G332" i="7"/>
  <c r="F332" i="7"/>
  <c r="R331" i="7"/>
  <c r="Q331" i="7"/>
  <c r="H331" i="7"/>
  <c r="G331" i="7"/>
  <c r="F331" i="7"/>
  <c r="R330" i="7"/>
  <c r="Q330" i="7"/>
  <c r="H330" i="7"/>
  <c r="G330" i="7"/>
  <c r="F330" i="7"/>
  <c r="R329" i="7"/>
  <c r="Q329" i="7"/>
  <c r="H329" i="7"/>
  <c r="G329" i="7"/>
  <c r="F329" i="7"/>
  <c r="R328" i="7"/>
  <c r="Q328" i="7"/>
  <c r="H328" i="7"/>
  <c r="G328" i="7"/>
  <c r="F328" i="7"/>
  <c r="R327" i="7"/>
  <c r="Q327" i="7"/>
  <c r="H327" i="7"/>
  <c r="G327" i="7"/>
  <c r="F327" i="7"/>
  <c r="R326" i="7"/>
  <c r="Q326" i="7"/>
  <c r="H326" i="7"/>
  <c r="G326" i="7"/>
  <c r="F326" i="7"/>
  <c r="R325" i="7"/>
  <c r="Q325" i="7"/>
  <c r="H325" i="7"/>
  <c r="G325" i="7"/>
  <c r="F325" i="7"/>
  <c r="R324" i="7"/>
  <c r="Q324" i="7"/>
  <c r="H324" i="7"/>
  <c r="G324" i="7"/>
  <c r="F324" i="7"/>
  <c r="R323" i="7"/>
  <c r="Q323" i="7"/>
  <c r="H323" i="7"/>
  <c r="G323" i="7"/>
  <c r="F323" i="7"/>
  <c r="R322" i="7"/>
  <c r="Q322" i="7"/>
  <c r="H322" i="7"/>
  <c r="G322" i="7"/>
  <c r="F322" i="7"/>
  <c r="R321" i="7"/>
  <c r="Q321" i="7"/>
  <c r="H321" i="7"/>
  <c r="G321" i="7"/>
  <c r="F321" i="7"/>
  <c r="R320" i="7"/>
  <c r="Q320" i="7"/>
  <c r="H320" i="7"/>
  <c r="G320" i="7"/>
  <c r="F320" i="7"/>
  <c r="R319" i="7"/>
  <c r="Q319" i="7"/>
  <c r="H319" i="7"/>
  <c r="G319" i="7"/>
  <c r="F319" i="7"/>
  <c r="R318" i="7"/>
  <c r="Q318" i="7"/>
  <c r="H318" i="7"/>
  <c r="G318" i="7"/>
  <c r="F318" i="7"/>
  <c r="R317" i="7"/>
  <c r="Q317" i="7"/>
  <c r="H317" i="7"/>
  <c r="G317" i="7"/>
  <c r="F317" i="7"/>
  <c r="R316" i="7"/>
  <c r="Q316" i="7"/>
  <c r="H316" i="7"/>
  <c r="G316" i="7"/>
  <c r="F316" i="7"/>
  <c r="R315" i="7"/>
  <c r="Q315" i="7"/>
  <c r="H315" i="7"/>
  <c r="G315" i="7"/>
  <c r="F315" i="7"/>
  <c r="R314" i="7"/>
  <c r="Q314" i="7"/>
  <c r="H314" i="7"/>
  <c r="G314" i="7"/>
  <c r="F314" i="7"/>
  <c r="R313" i="7"/>
  <c r="Q313" i="7"/>
  <c r="H313" i="7"/>
  <c r="G313" i="7"/>
  <c r="F313" i="7"/>
  <c r="R312" i="7"/>
  <c r="Q312" i="7"/>
  <c r="H312" i="7"/>
  <c r="G312" i="7"/>
  <c r="F312" i="7"/>
  <c r="R311" i="7"/>
  <c r="Q311" i="7"/>
  <c r="H311" i="7"/>
  <c r="G311" i="7"/>
  <c r="F311" i="7"/>
  <c r="R310" i="7"/>
  <c r="Q310" i="7"/>
  <c r="H310" i="7"/>
  <c r="G310" i="7"/>
  <c r="F310" i="7"/>
  <c r="R309" i="7"/>
  <c r="Q309" i="7"/>
  <c r="H309" i="7"/>
  <c r="G309" i="7"/>
  <c r="F309" i="7"/>
  <c r="R308" i="7"/>
  <c r="Q308" i="7"/>
  <c r="H308" i="7"/>
  <c r="G308" i="7"/>
  <c r="F308" i="7"/>
  <c r="R307" i="7"/>
  <c r="Q307" i="7"/>
  <c r="H307" i="7"/>
  <c r="G307" i="7"/>
  <c r="F307" i="7"/>
  <c r="R306" i="7"/>
  <c r="Q306" i="7"/>
  <c r="H306" i="7"/>
  <c r="G306" i="7"/>
  <c r="F306" i="7"/>
  <c r="R305" i="7"/>
  <c r="Q305" i="7"/>
  <c r="H305" i="7"/>
  <c r="G305" i="7"/>
  <c r="F305" i="7"/>
  <c r="R304" i="7"/>
  <c r="Q304" i="7"/>
  <c r="H304" i="7"/>
  <c r="G304" i="7"/>
  <c r="F304" i="7"/>
  <c r="R303" i="7"/>
  <c r="Q303" i="7"/>
  <c r="H303" i="7"/>
  <c r="G303" i="7"/>
  <c r="F303" i="7"/>
  <c r="R302" i="7"/>
  <c r="Q302" i="7"/>
  <c r="H302" i="7"/>
  <c r="G302" i="7"/>
  <c r="F302" i="7"/>
  <c r="R301" i="7"/>
  <c r="Q301" i="7"/>
  <c r="H301" i="7"/>
  <c r="G301" i="7"/>
  <c r="F301" i="7"/>
  <c r="R300" i="7"/>
  <c r="Q300" i="7"/>
  <c r="H300" i="7"/>
  <c r="G300" i="7"/>
  <c r="F300" i="7"/>
  <c r="R299" i="7"/>
  <c r="Q299" i="7"/>
  <c r="H299" i="7"/>
  <c r="G299" i="7"/>
  <c r="F299" i="7"/>
  <c r="R298" i="7"/>
  <c r="Q298" i="7"/>
  <c r="H298" i="7"/>
  <c r="G298" i="7"/>
  <c r="F298" i="7"/>
  <c r="R297" i="7"/>
  <c r="Q297" i="7"/>
  <c r="H297" i="7"/>
  <c r="G297" i="7"/>
  <c r="F297" i="7"/>
  <c r="R296" i="7"/>
  <c r="Q296" i="7"/>
  <c r="H296" i="7"/>
  <c r="G296" i="7"/>
  <c r="F296" i="7"/>
  <c r="R295" i="7"/>
  <c r="Q295" i="7"/>
  <c r="H295" i="7"/>
  <c r="G295" i="7"/>
  <c r="F295" i="7"/>
  <c r="R294" i="7"/>
  <c r="Q294" i="7"/>
  <c r="H294" i="7"/>
  <c r="G294" i="7"/>
  <c r="F294" i="7"/>
  <c r="R293" i="7"/>
  <c r="Q293" i="7"/>
  <c r="H293" i="7"/>
  <c r="G293" i="7"/>
  <c r="F293" i="7"/>
  <c r="R292" i="7"/>
  <c r="Q292" i="7"/>
  <c r="H292" i="7"/>
  <c r="G292" i="7"/>
  <c r="F292" i="7"/>
  <c r="R291" i="7"/>
  <c r="Q291" i="7"/>
  <c r="H291" i="7"/>
  <c r="G291" i="7"/>
  <c r="F291" i="7"/>
  <c r="R290" i="7"/>
  <c r="Q290" i="7"/>
  <c r="H290" i="7"/>
  <c r="G290" i="7"/>
  <c r="F290" i="7"/>
  <c r="R289" i="7"/>
  <c r="Q289" i="7"/>
  <c r="H289" i="7"/>
  <c r="G289" i="7"/>
  <c r="F289" i="7"/>
  <c r="R288" i="7"/>
  <c r="Q288" i="7"/>
  <c r="H288" i="7"/>
  <c r="G288" i="7"/>
  <c r="F288" i="7"/>
  <c r="R287" i="7"/>
  <c r="Q287" i="7"/>
  <c r="H287" i="7"/>
  <c r="G287" i="7"/>
  <c r="F287" i="7"/>
  <c r="R286" i="7"/>
  <c r="Q286" i="7"/>
  <c r="H286" i="7"/>
  <c r="G286" i="7"/>
  <c r="F286" i="7"/>
  <c r="R285" i="7"/>
  <c r="Q285" i="7"/>
  <c r="H285" i="7"/>
  <c r="G285" i="7"/>
  <c r="F285" i="7"/>
  <c r="R284" i="7"/>
  <c r="Q284" i="7"/>
  <c r="H284" i="7"/>
  <c r="G284" i="7"/>
  <c r="F284" i="7"/>
  <c r="R283" i="7"/>
  <c r="Q283" i="7"/>
  <c r="H283" i="7"/>
  <c r="G283" i="7"/>
  <c r="F283" i="7"/>
  <c r="R282" i="7"/>
  <c r="Q282" i="7"/>
  <c r="H282" i="7"/>
  <c r="G282" i="7"/>
  <c r="F282" i="7"/>
  <c r="R281" i="7"/>
  <c r="Q281" i="7"/>
  <c r="H281" i="7"/>
  <c r="G281" i="7"/>
  <c r="F281" i="7"/>
  <c r="R280" i="7"/>
  <c r="Q280" i="7"/>
  <c r="H280" i="7"/>
  <c r="G280" i="7"/>
  <c r="F280" i="7"/>
  <c r="R279" i="7"/>
  <c r="Q279" i="7"/>
  <c r="H279" i="7"/>
  <c r="G279" i="7"/>
  <c r="F279" i="7"/>
  <c r="R278" i="7"/>
  <c r="Q278" i="7"/>
  <c r="H278" i="7"/>
  <c r="G278" i="7"/>
  <c r="F278" i="7"/>
  <c r="R277" i="7"/>
  <c r="Q277" i="7"/>
  <c r="H277" i="7"/>
  <c r="G277" i="7"/>
  <c r="F277" i="7"/>
  <c r="R276" i="7"/>
  <c r="Q276" i="7"/>
  <c r="H276" i="7"/>
  <c r="G276" i="7"/>
  <c r="F276" i="7"/>
  <c r="R275" i="7"/>
  <c r="Q275" i="7"/>
  <c r="H275" i="7"/>
  <c r="G275" i="7"/>
  <c r="F275" i="7"/>
  <c r="R274" i="7"/>
  <c r="Q274" i="7"/>
  <c r="H274" i="7"/>
  <c r="G274" i="7"/>
  <c r="F274" i="7"/>
  <c r="R273" i="7"/>
  <c r="Q273" i="7"/>
  <c r="H273" i="7"/>
  <c r="G273" i="7"/>
  <c r="F273" i="7"/>
  <c r="R272" i="7"/>
  <c r="Q272" i="7"/>
  <c r="H272" i="7"/>
  <c r="G272" i="7"/>
  <c r="F272" i="7"/>
  <c r="R271" i="7"/>
  <c r="Q271" i="7"/>
  <c r="H271" i="7"/>
  <c r="G271" i="7"/>
  <c r="F271" i="7"/>
  <c r="R270" i="7"/>
  <c r="Q270" i="7"/>
  <c r="H270" i="7"/>
  <c r="G270" i="7"/>
  <c r="F270" i="7"/>
  <c r="R269" i="7"/>
  <c r="Q269" i="7"/>
  <c r="H269" i="7"/>
  <c r="G269" i="7"/>
  <c r="F269" i="7"/>
  <c r="R268" i="7"/>
  <c r="Q268" i="7"/>
  <c r="H268" i="7"/>
  <c r="G268" i="7"/>
  <c r="F268" i="7"/>
  <c r="R267" i="7"/>
  <c r="Q267" i="7"/>
  <c r="H267" i="7"/>
  <c r="G267" i="7"/>
  <c r="F267" i="7"/>
  <c r="R266" i="7"/>
  <c r="Q266" i="7"/>
  <c r="H266" i="7"/>
  <c r="G266" i="7"/>
  <c r="F266" i="7"/>
  <c r="R265" i="7"/>
  <c r="Q265" i="7"/>
  <c r="H265" i="7"/>
  <c r="G265" i="7"/>
  <c r="F265" i="7"/>
  <c r="R264" i="7"/>
  <c r="Q264" i="7"/>
  <c r="H264" i="7"/>
  <c r="G264" i="7"/>
  <c r="F264" i="7"/>
  <c r="R263" i="7"/>
  <c r="Q263" i="7"/>
  <c r="H263" i="7"/>
  <c r="G263" i="7"/>
  <c r="F263" i="7"/>
  <c r="R262" i="7"/>
  <c r="Q262" i="7"/>
  <c r="H262" i="7"/>
  <c r="G262" i="7"/>
  <c r="F262" i="7"/>
  <c r="R261" i="7"/>
  <c r="Q261" i="7"/>
  <c r="H261" i="7"/>
  <c r="G261" i="7"/>
  <c r="F261" i="7"/>
  <c r="R260" i="7"/>
  <c r="Q260" i="7"/>
  <c r="H260" i="7"/>
  <c r="G260" i="7"/>
  <c r="F260" i="7"/>
  <c r="R259" i="7"/>
  <c r="Q259" i="7"/>
  <c r="H259" i="7"/>
  <c r="G259" i="7"/>
  <c r="F259" i="7"/>
  <c r="R258" i="7"/>
  <c r="Q258" i="7"/>
  <c r="H258" i="7"/>
  <c r="G258" i="7"/>
  <c r="F258" i="7"/>
  <c r="R257" i="7"/>
  <c r="Q257" i="7"/>
  <c r="H257" i="7"/>
  <c r="G257" i="7"/>
  <c r="F257" i="7"/>
  <c r="R256" i="7"/>
  <c r="Q256" i="7"/>
  <c r="H256" i="7"/>
  <c r="G256" i="7"/>
  <c r="F256" i="7"/>
  <c r="R255" i="7"/>
  <c r="Q255" i="7"/>
  <c r="H255" i="7"/>
  <c r="G255" i="7"/>
  <c r="F255" i="7"/>
  <c r="R254" i="7"/>
  <c r="Q254" i="7"/>
  <c r="H254" i="7"/>
  <c r="G254" i="7"/>
  <c r="F254" i="7"/>
  <c r="R253" i="7"/>
  <c r="Q253" i="7"/>
  <c r="H253" i="7"/>
  <c r="G253" i="7"/>
  <c r="F253" i="7"/>
  <c r="R252" i="7"/>
  <c r="Q252" i="7"/>
  <c r="H252" i="7"/>
  <c r="G252" i="7"/>
  <c r="F252" i="7"/>
  <c r="R251" i="7"/>
  <c r="Q251" i="7"/>
  <c r="H251" i="7"/>
  <c r="G251" i="7"/>
  <c r="F251" i="7"/>
  <c r="R250" i="7"/>
  <c r="Q250" i="7"/>
  <c r="H250" i="7"/>
  <c r="G250" i="7"/>
  <c r="F250" i="7"/>
  <c r="R249" i="7"/>
  <c r="Q249" i="7"/>
  <c r="H249" i="7"/>
  <c r="G249" i="7"/>
  <c r="F249" i="7"/>
  <c r="R248" i="7"/>
  <c r="Q248" i="7"/>
  <c r="H248" i="7"/>
  <c r="G248" i="7"/>
  <c r="F248" i="7"/>
  <c r="R247" i="7"/>
  <c r="Q247" i="7"/>
  <c r="H247" i="7"/>
  <c r="G247" i="7"/>
  <c r="F247" i="7"/>
  <c r="R246" i="7"/>
  <c r="Q246" i="7"/>
  <c r="H246" i="7"/>
  <c r="G246" i="7"/>
  <c r="F246" i="7"/>
  <c r="R245" i="7"/>
  <c r="Q245" i="7"/>
  <c r="H245" i="7"/>
  <c r="G245" i="7"/>
  <c r="F245" i="7"/>
  <c r="R244" i="7"/>
  <c r="Q244" i="7"/>
  <c r="H244" i="7"/>
  <c r="G244" i="7"/>
  <c r="F244" i="7"/>
  <c r="R243" i="7"/>
  <c r="Q243" i="7"/>
  <c r="H243" i="7"/>
  <c r="G243" i="7"/>
  <c r="F243" i="7"/>
  <c r="R242" i="7"/>
  <c r="Q242" i="7"/>
  <c r="H242" i="7"/>
  <c r="G242" i="7"/>
  <c r="F242" i="7"/>
  <c r="R241" i="7"/>
  <c r="Q241" i="7"/>
  <c r="H241" i="7"/>
  <c r="G241" i="7"/>
  <c r="F241" i="7"/>
  <c r="R240" i="7"/>
  <c r="Q240" i="7"/>
  <c r="H240" i="7"/>
  <c r="G240" i="7"/>
  <c r="F240" i="7"/>
  <c r="R239" i="7"/>
  <c r="Q239" i="7"/>
  <c r="H239" i="7"/>
  <c r="G239" i="7"/>
  <c r="F239" i="7"/>
  <c r="R238" i="7"/>
  <c r="Q238" i="7"/>
  <c r="H238" i="7"/>
  <c r="G238" i="7"/>
  <c r="F238" i="7"/>
  <c r="R237" i="7"/>
  <c r="Q237" i="7"/>
  <c r="H237" i="7"/>
  <c r="G237" i="7"/>
  <c r="F237" i="7"/>
  <c r="R236" i="7"/>
  <c r="Q236" i="7"/>
  <c r="H236" i="7"/>
  <c r="G236" i="7"/>
  <c r="F236" i="7"/>
  <c r="R235" i="7"/>
  <c r="Q235" i="7"/>
  <c r="H235" i="7"/>
  <c r="G235" i="7"/>
  <c r="F235" i="7"/>
  <c r="R234" i="7"/>
  <c r="Q234" i="7"/>
  <c r="H234" i="7"/>
  <c r="G234" i="7"/>
  <c r="F234" i="7"/>
  <c r="R233" i="7"/>
  <c r="Q233" i="7"/>
  <c r="H233" i="7"/>
  <c r="G233" i="7"/>
  <c r="F233" i="7"/>
  <c r="R232" i="7"/>
  <c r="Q232" i="7"/>
  <c r="H232" i="7"/>
  <c r="G232" i="7"/>
  <c r="F232" i="7"/>
  <c r="R231" i="7"/>
  <c r="Q231" i="7"/>
  <c r="H231" i="7"/>
  <c r="G231" i="7"/>
  <c r="F231" i="7"/>
  <c r="R230" i="7"/>
  <c r="Q230" i="7"/>
  <c r="H230" i="7"/>
  <c r="G230" i="7"/>
  <c r="F230" i="7"/>
  <c r="R229" i="7"/>
  <c r="Q229" i="7"/>
  <c r="H229" i="7"/>
  <c r="G229" i="7"/>
  <c r="F229" i="7"/>
  <c r="R228" i="7"/>
  <c r="Q228" i="7"/>
  <c r="H228" i="7"/>
  <c r="G228" i="7"/>
  <c r="F228" i="7"/>
  <c r="R227" i="7"/>
  <c r="Q227" i="7"/>
  <c r="H227" i="7"/>
  <c r="G227" i="7"/>
  <c r="F227" i="7"/>
  <c r="R226" i="7"/>
  <c r="Q226" i="7"/>
  <c r="H226" i="7"/>
  <c r="G226" i="7"/>
  <c r="F226" i="7"/>
  <c r="R225" i="7"/>
  <c r="Q225" i="7"/>
  <c r="H225" i="7"/>
  <c r="G225" i="7"/>
  <c r="F225" i="7"/>
  <c r="R224" i="7"/>
  <c r="Q224" i="7"/>
  <c r="H224" i="7"/>
  <c r="G224" i="7"/>
  <c r="F224" i="7"/>
  <c r="R223" i="7"/>
  <c r="Q223" i="7"/>
  <c r="H223" i="7"/>
  <c r="G223" i="7"/>
  <c r="F223" i="7"/>
  <c r="R222" i="7"/>
  <c r="Q222" i="7"/>
  <c r="H222" i="7"/>
  <c r="G222" i="7"/>
  <c r="F222" i="7"/>
  <c r="R221" i="7"/>
  <c r="Q221" i="7"/>
  <c r="H221" i="7"/>
  <c r="G221" i="7"/>
  <c r="F221" i="7"/>
  <c r="R220" i="7"/>
  <c r="Q220" i="7"/>
  <c r="H220" i="7"/>
  <c r="G220" i="7"/>
  <c r="F220" i="7"/>
  <c r="R219" i="7"/>
  <c r="Q219" i="7"/>
  <c r="H219" i="7"/>
  <c r="G219" i="7"/>
  <c r="F219" i="7"/>
  <c r="R218" i="7"/>
  <c r="Q218" i="7"/>
  <c r="H218" i="7"/>
  <c r="G218" i="7"/>
  <c r="F218" i="7"/>
  <c r="R217" i="7"/>
  <c r="Q217" i="7"/>
  <c r="H217" i="7"/>
  <c r="G217" i="7"/>
  <c r="F217" i="7"/>
  <c r="R216" i="7"/>
  <c r="Q216" i="7"/>
  <c r="H216" i="7"/>
  <c r="G216" i="7"/>
  <c r="F216" i="7"/>
  <c r="R215" i="7"/>
  <c r="Q215" i="7"/>
  <c r="H215" i="7"/>
  <c r="G215" i="7"/>
  <c r="F215" i="7"/>
  <c r="R214" i="7"/>
  <c r="Q214" i="7"/>
  <c r="H214" i="7"/>
  <c r="G214" i="7"/>
  <c r="F214" i="7"/>
  <c r="R213" i="7"/>
  <c r="Q213" i="7"/>
  <c r="H213" i="7"/>
  <c r="G213" i="7"/>
  <c r="F213" i="7"/>
  <c r="R212" i="7"/>
  <c r="Q212" i="7"/>
  <c r="H212" i="7"/>
  <c r="G212" i="7"/>
  <c r="F212" i="7"/>
  <c r="R211" i="7"/>
  <c r="Q211" i="7"/>
  <c r="H211" i="7"/>
  <c r="G211" i="7"/>
  <c r="F211" i="7"/>
  <c r="R210" i="7"/>
  <c r="Q210" i="7"/>
  <c r="H210" i="7"/>
  <c r="G210" i="7"/>
  <c r="F210" i="7"/>
  <c r="R209" i="7"/>
  <c r="Q209" i="7"/>
  <c r="H209" i="7"/>
  <c r="G209" i="7"/>
  <c r="F209" i="7"/>
  <c r="R208" i="7"/>
  <c r="Q208" i="7"/>
  <c r="H208" i="7"/>
  <c r="G208" i="7"/>
  <c r="F208" i="7"/>
  <c r="R207" i="7"/>
  <c r="Q207" i="7"/>
  <c r="H207" i="7"/>
  <c r="G207" i="7"/>
  <c r="F207" i="7"/>
  <c r="R206" i="7"/>
  <c r="Q206" i="7"/>
  <c r="H206" i="7"/>
  <c r="G206" i="7"/>
  <c r="F206" i="7"/>
  <c r="R205" i="7"/>
  <c r="Q205" i="7"/>
  <c r="H205" i="7"/>
  <c r="G205" i="7"/>
  <c r="F205" i="7"/>
  <c r="R204" i="7"/>
  <c r="Q204" i="7"/>
  <c r="H204" i="7"/>
  <c r="G204" i="7"/>
  <c r="F204" i="7"/>
  <c r="R203" i="7"/>
  <c r="Q203" i="7"/>
  <c r="H203" i="7"/>
  <c r="G203" i="7"/>
  <c r="F203" i="7"/>
  <c r="R202" i="7"/>
  <c r="Q202" i="7"/>
  <c r="H202" i="7"/>
  <c r="G202" i="7"/>
  <c r="F202" i="7"/>
  <c r="R201" i="7"/>
  <c r="Q201" i="7"/>
  <c r="H201" i="7"/>
  <c r="G201" i="7"/>
  <c r="F201" i="7"/>
  <c r="R200" i="7"/>
  <c r="Q200" i="7"/>
  <c r="H200" i="7"/>
  <c r="G200" i="7"/>
  <c r="F200" i="7"/>
  <c r="R199" i="7"/>
  <c r="Q199" i="7"/>
  <c r="H199" i="7"/>
  <c r="G199" i="7"/>
  <c r="F199" i="7"/>
  <c r="R198" i="7"/>
  <c r="Q198" i="7"/>
  <c r="H198" i="7"/>
  <c r="G198" i="7"/>
  <c r="F198" i="7"/>
  <c r="R197" i="7"/>
  <c r="Q197" i="7"/>
  <c r="H197" i="7"/>
  <c r="G197" i="7"/>
  <c r="F197" i="7"/>
  <c r="R196" i="7"/>
  <c r="Q196" i="7"/>
  <c r="H196" i="7"/>
  <c r="G196" i="7"/>
  <c r="F196" i="7"/>
  <c r="R195" i="7"/>
  <c r="Q195" i="7"/>
  <c r="H195" i="7"/>
  <c r="G195" i="7"/>
  <c r="F195" i="7"/>
  <c r="R194" i="7"/>
  <c r="Q194" i="7"/>
  <c r="H194" i="7"/>
  <c r="G194" i="7"/>
  <c r="F194" i="7"/>
  <c r="R193" i="7"/>
  <c r="Q193" i="7"/>
  <c r="H193" i="7"/>
  <c r="G193" i="7"/>
  <c r="F193" i="7"/>
  <c r="R192" i="7"/>
  <c r="Q192" i="7"/>
  <c r="H192" i="7"/>
  <c r="G192" i="7"/>
  <c r="F192" i="7"/>
  <c r="R191" i="7"/>
  <c r="Q191" i="7"/>
  <c r="H191" i="7"/>
  <c r="G191" i="7"/>
  <c r="F191" i="7"/>
  <c r="R190" i="7"/>
  <c r="Q190" i="7"/>
  <c r="H190" i="7"/>
  <c r="G190" i="7"/>
  <c r="F190" i="7"/>
  <c r="R189" i="7"/>
  <c r="Q189" i="7"/>
  <c r="H189" i="7"/>
  <c r="G189" i="7"/>
  <c r="F189" i="7"/>
  <c r="R188" i="7"/>
  <c r="Q188" i="7"/>
  <c r="H188" i="7"/>
  <c r="G188" i="7"/>
  <c r="F188" i="7"/>
  <c r="R187" i="7"/>
  <c r="Q187" i="7"/>
  <c r="H187" i="7"/>
  <c r="G187" i="7"/>
  <c r="F187" i="7"/>
  <c r="R186" i="7"/>
  <c r="Q186" i="7"/>
  <c r="H186" i="7"/>
  <c r="G186" i="7"/>
  <c r="F186" i="7"/>
  <c r="R185" i="7"/>
  <c r="Q185" i="7"/>
  <c r="H185" i="7"/>
  <c r="G185" i="7"/>
  <c r="F185" i="7"/>
  <c r="R184" i="7"/>
  <c r="Q184" i="7"/>
  <c r="H184" i="7"/>
  <c r="G184" i="7"/>
  <c r="F184" i="7"/>
  <c r="R183" i="7"/>
  <c r="Q183" i="7"/>
  <c r="H183" i="7"/>
  <c r="G183" i="7"/>
  <c r="F183" i="7"/>
  <c r="R182" i="7"/>
  <c r="Q182" i="7"/>
  <c r="H182" i="7"/>
  <c r="G182" i="7"/>
  <c r="F182" i="7"/>
  <c r="R181" i="7"/>
  <c r="Q181" i="7"/>
  <c r="H181" i="7"/>
  <c r="G181" i="7"/>
  <c r="F181" i="7"/>
  <c r="R180" i="7"/>
  <c r="Q180" i="7"/>
  <c r="H180" i="7"/>
  <c r="G180" i="7"/>
  <c r="F180" i="7"/>
  <c r="R179" i="7"/>
  <c r="Q179" i="7"/>
  <c r="H179" i="7"/>
  <c r="G179" i="7"/>
  <c r="F179" i="7"/>
  <c r="R178" i="7"/>
  <c r="Q178" i="7"/>
  <c r="H178" i="7"/>
  <c r="G178" i="7"/>
  <c r="F178" i="7"/>
  <c r="R177" i="7"/>
  <c r="Q177" i="7"/>
  <c r="H177" i="7"/>
  <c r="G177" i="7"/>
  <c r="F177" i="7"/>
  <c r="R176" i="7"/>
  <c r="Q176" i="7"/>
  <c r="H176" i="7"/>
  <c r="G176" i="7"/>
  <c r="F176" i="7"/>
  <c r="R175" i="7"/>
  <c r="Q175" i="7"/>
  <c r="H175" i="7"/>
  <c r="G175" i="7"/>
  <c r="F175" i="7"/>
  <c r="R174" i="7"/>
  <c r="Q174" i="7"/>
  <c r="H174" i="7"/>
  <c r="G174" i="7"/>
  <c r="F174" i="7"/>
  <c r="R173" i="7"/>
  <c r="Q173" i="7"/>
  <c r="H173" i="7"/>
  <c r="G173" i="7"/>
  <c r="F173" i="7"/>
  <c r="R172" i="7"/>
  <c r="Q172" i="7"/>
  <c r="H172" i="7"/>
  <c r="G172" i="7"/>
  <c r="F172" i="7"/>
  <c r="R171" i="7"/>
  <c r="Q171" i="7"/>
  <c r="H171" i="7"/>
  <c r="G171" i="7"/>
  <c r="F171" i="7"/>
  <c r="R170" i="7"/>
  <c r="Q170" i="7"/>
  <c r="H170" i="7"/>
  <c r="G170" i="7"/>
  <c r="F170" i="7"/>
  <c r="R169" i="7"/>
  <c r="Q169" i="7"/>
  <c r="H169" i="7"/>
  <c r="G169" i="7"/>
  <c r="F169" i="7"/>
  <c r="R168" i="7"/>
  <c r="Q168" i="7"/>
  <c r="H168" i="7"/>
  <c r="G168" i="7"/>
  <c r="F168" i="7"/>
  <c r="R167" i="7"/>
  <c r="Q167" i="7"/>
  <c r="H167" i="7"/>
  <c r="G167" i="7"/>
  <c r="F167" i="7"/>
  <c r="R166" i="7"/>
  <c r="Q166" i="7"/>
  <c r="H166" i="7"/>
  <c r="G166" i="7"/>
  <c r="F166" i="7"/>
  <c r="R165" i="7"/>
  <c r="Q165" i="7"/>
  <c r="H165" i="7"/>
  <c r="G165" i="7"/>
  <c r="F165" i="7"/>
  <c r="R164" i="7"/>
  <c r="Q164" i="7"/>
  <c r="H164" i="7"/>
  <c r="G164" i="7"/>
  <c r="F164" i="7"/>
  <c r="R163" i="7"/>
  <c r="Q163" i="7"/>
  <c r="H163" i="7"/>
  <c r="G163" i="7"/>
  <c r="F163" i="7"/>
  <c r="R162" i="7"/>
  <c r="Q162" i="7"/>
  <c r="H162" i="7"/>
  <c r="G162" i="7"/>
  <c r="F162" i="7"/>
  <c r="R161" i="7"/>
  <c r="Q161" i="7"/>
  <c r="H161" i="7"/>
  <c r="G161" i="7"/>
  <c r="F161" i="7"/>
  <c r="R160" i="7"/>
  <c r="Q160" i="7"/>
  <c r="H160" i="7"/>
  <c r="G160" i="7"/>
  <c r="F160" i="7"/>
  <c r="R159" i="7"/>
  <c r="Q159" i="7"/>
  <c r="H159" i="7"/>
  <c r="G159" i="7"/>
  <c r="F159" i="7"/>
  <c r="R158" i="7"/>
  <c r="Q158" i="7"/>
  <c r="H158" i="7"/>
  <c r="G158" i="7"/>
  <c r="F158" i="7"/>
  <c r="R157" i="7"/>
  <c r="Q157" i="7"/>
  <c r="H157" i="7"/>
  <c r="G157" i="7"/>
  <c r="F157" i="7"/>
  <c r="R156" i="7"/>
  <c r="Q156" i="7"/>
  <c r="H156" i="7"/>
  <c r="G156" i="7"/>
  <c r="F156" i="7"/>
  <c r="R155" i="7"/>
  <c r="Q155" i="7"/>
  <c r="H155" i="7"/>
  <c r="G155" i="7"/>
  <c r="F155" i="7"/>
  <c r="R154" i="7"/>
  <c r="Q154" i="7"/>
  <c r="H154" i="7"/>
  <c r="G154" i="7"/>
  <c r="F154" i="7"/>
  <c r="R153" i="7"/>
  <c r="Q153" i="7"/>
  <c r="H153" i="7"/>
  <c r="G153" i="7"/>
  <c r="F153" i="7"/>
  <c r="R152" i="7"/>
  <c r="Q152" i="7"/>
  <c r="H152" i="7"/>
  <c r="G152" i="7"/>
  <c r="F152" i="7"/>
  <c r="R151" i="7"/>
  <c r="Q151" i="7"/>
  <c r="H151" i="7"/>
  <c r="G151" i="7"/>
  <c r="F151" i="7"/>
  <c r="R150" i="7"/>
  <c r="Q150" i="7"/>
  <c r="H150" i="7"/>
  <c r="G150" i="7"/>
  <c r="F150" i="7"/>
  <c r="R149" i="7"/>
  <c r="Q149" i="7"/>
  <c r="H149" i="7"/>
  <c r="G149" i="7"/>
  <c r="F149" i="7"/>
  <c r="R148" i="7"/>
  <c r="Q148" i="7"/>
  <c r="H148" i="7"/>
  <c r="G148" i="7"/>
  <c r="F148" i="7"/>
  <c r="R147" i="7"/>
  <c r="Q147" i="7"/>
  <c r="H147" i="7"/>
  <c r="G147" i="7"/>
  <c r="F147" i="7"/>
  <c r="R146" i="7"/>
  <c r="Q146" i="7"/>
  <c r="H146" i="7"/>
  <c r="G146" i="7"/>
  <c r="F146" i="7"/>
  <c r="R145" i="7"/>
  <c r="Q145" i="7"/>
  <c r="H145" i="7"/>
  <c r="G145" i="7"/>
  <c r="F145" i="7"/>
  <c r="R144" i="7"/>
  <c r="Q144" i="7"/>
  <c r="H144" i="7"/>
  <c r="G144" i="7"/>
  <c r="F144" i="7"/>
  <c r="R143" i="7"/>
  <c r="Q143" i="7"/>
  <c r="H143" i="7"/>
  <c r="G143" i="7"/>
  <c r="F143" i="7"/>
  <c r="R142" i="7"/>
  <c r="Q142" i="7"/>
  <c r="H142" i="7"/>
  <c r="G142" i="7"/>
  <c r="F142" i="7"/>
  <c r="R141" i="7"/>
  <c r="Q141" i="7"/>
  <c r="H141" i="7"/>
  <c r="G141" i="7"/>
  <c r="F141" i="7"/>
  <c r="R140" i="7"/>
  <c r="Q140" i="7"/>
  <c r="H140" i="7"/>
  <c r="G140" i="7"/>
  <c r="F140" i="7"/>
  <c r="R139" i="7"/>
  <c r="Q139" i="7"/>
  <c r="H139" i="7"/>
  <c r="G139" i="7"/>
  <c r="F139" i="7"/>
  <c r="R138" i="7"/>
  <c r="Q138" i="7"/>
  <c r="H138" i="7"/>
  <c r="G138" i="7"/>
  <c r="F138" i="7"/>
  <c r="R137" i="7"/>
  <c r="Q137" i="7"/>
  <c r="H137" i="7"/>
  <c r="G137" i="7"/>
  <c r="F137" i="7"/>
  <c r="R136" i="7"/>
  <c r="Q136" i="7"/>
  <c r="H136" i="7"/>
  <c r="G136" i="7"/>
  <c r="F136" i="7"/>
  <c r="R135" i="7"/>
  <c r="Q135" i="7"/>
  <c r="H135" i="7"/>
  <c r="G135" i="7"/>
  <c r="F135" i="7"/>
  <c r="R134" i="7"/>
  <c r="Q134" i="7"/>
  <c r="H134" i="7"/>
  <c r="G134" i="7"/>
  <c r="F134" i="7"/>
  <c r="R133" i="7"/>
  <c r="Q133" i="7"/>
  <c r="H133" i="7"/>
  <c r="G133" i="7"/>
  <c r="F133" i="7"/>
  <c r="R132" i="7"/>
  <c r="Q132" i="7"/>
  <c r="H132" i="7"/>
  <c r="G132" i="7"/>
  <c r="F132" i="7"/>
  <c r="R131" i="7"/>
  <c r="Q131" i="7"/>
  <c r="H131" i="7"/>
  <c r="G131" i="7"/>
  <c r="F131" i="7"/>
  <c r="R130" i="7"/>
  <c r="Q130" i="7"/>
  <c r="H130" i="7"/>
  <c r="G130" i="7"/>
  <c r="F130" i="7"/>
  <c r="R129" i="7"/>
  <c r="Q129" i="7"/>
  <c r="H129" i="7"/>
  <c r="G129" i="7"/>
  <c r="F129" i="7"/>
  <c r="R128" i="7"/>
  <c r="Q128" i="7"/>
  <c r="H128" i="7"/>
  <c r="G128" i="7"/>
  <c r="F128" i="7"/>
  <c r="R127" i="7"/>
  <c r="Q127" i="7"/>
  <c r="H127" i="7"/>
  <c r="G127" i="7"/>
  <c r="F127" i="7"/>
  <c r="R126" i="7"/>
  <c r="Q126" i="7"/>
  <c r="H126" i="7"/>
  <c r="G126" i="7"/>
  <c r="F126" i="7"/>
  <c r="R125" i="7"/>
  <c r="Q125" i="7"/>
  <c r="H125" i="7"/>
  <c r="G125" i="7"/>
  <c r="F125" i="7"/>
  <c r="R124" i="7"/>
  <c r="Q124" i="7"/>
  <c r="H124" i="7"/>
  <c r="G124" i="7"/>
  <c r="F124" i="7"/>
  <c r="R123" i="7"/>
  <c r="Q123" i="7"/>
  <c r="H123" i="7"/>
  <c r="G123" i="7"/>
  <c r="F123" i="7"/>
  <c r="R122" i="7"/>
  <c r="Q122" i="7"/>
  <c r="H122" i="7"/>
  <c r="G122" i="7"/>
  <c r="F122" i="7"/>
  <c r="R121" i="7"/>
  <c r="Q121" i="7"/>
  <c r="H121" i="7"/>
  <c r="G121" i="7"/>
  <c r="F121" i="7"/>
  <c r="R120" i="7"/>
  <c r="Q120" i="7"/>
  <c r="H120" i="7"/>
  <c r="G120" i="7"/>
  <c r="F120" i="7"/>
  <c r="R119" i="7"/>
  <c r="Q119" i="7"/>
  <c r="H119" i="7"/>
  <c r="G119" i="7"/>
  <c r="F119" i="7"/>
  <c r="R118" i="7"/>
  <c r="Q118" i="7"/>
  <c r="H118" i="7"/>
  <c r="G118" i="7"/>
  <c r="F118" i="7"/>
  <c r="R117" i="7"/>
  <c r="Q117" i="7"/>
  <c r="H117" i="7"/>
  <c r="G117" i="7"/>
  <c r="F117" i="7"/>
  <c r="R116" i="7"/>
  <c r="Q116" i="7"/>
  <c r="H116" i="7"/>
  <c r="G116" i="7"/>
  <c r="F116" i="7"/>
  <c r="R115" i="7"/>
  <c r="Q115" i="7"/>
  <c r="H115" i="7"/>
  <c r="G115" i="7"/>
  <c r="F115" i="7"/>
  <c r="R114" i="7"/>
  <c r="Q114" i="7"/>
  <c r="H114" i="7"/>
  <c r="G114" i="7"/>
  <c r="F114" i="7"/>
  <c r="R113" i="7"/>
  <c r="Q113" i="7"/>
  <c r="H113" i="7"/>
  <c r="G113" i="7"/>
  <c r="F113" i="7"/>
  <c r="R112" i="7"/>
  <c r="Q112" i="7"/>
  <c r="H112" i="7"/>
  <c r="G112" i="7"/>
  <c r="F112" i="7"/>
  <c r="R111" i="7"/>
  <c r="Q111" i="7"/>
  <c r="H111" i="7"/>
  <c r="G111" i="7"/>
  <c r="F111" i="7"/>
  <c r="R110" i="7"/>
  <c r="Q110" i="7"/>
  <c r="H110" i="7"/>
  <c r="G110" i="7"/>
  <c r="F110" i="7"/>
  <c r="R109" i="7"/>
  <c r="Q109" i="7"/>
  <c r="H109" i="7"/>
  <c r="G109" i="7"/>
  <c r="F109" i="7"/>
  <c r="R108" i="7"/>
  <c r="Q108" i="7"/>
  <c r="H108" i="7"/>
  <c r="G108" i="7"/>
  <c r="F108" i="7"/>
  <c r="R107" i="7"/>
  <c r="Q107" i="7"/>
  <c r="H107" i="7"/>
  <c r="G107" i="7"/>
  <c r="F107" i="7"/>
  <c r="R106" i="7"/>
  <c r="Q106" i="7"/>
  <c r="H106" i="7"/>
  <c r="G106" i="7"/>
  <c r="F106" i="7"/>
  <c r="R105" i="7"/>
  <c r="Q105" i="7"/>
  <c r="H105" i="7"/>
  <c r="G105" i="7"/>
  <c r="F105" i="7"/>
  <c r="R104" i="7"/>
  <c r="Q104" i="7"/>
  <c r="H104" i="7"/>
  <c r="G104" i="7"/>
  <c r="F104" i="7"/>
  <c r="R103" i="7"/>
  <c r="Q103" i="7"/>
  <c r="H103" i="7"/>
  <c r="G103" i="7"/>
  <c r="F103" i="7"/>
  <c r="R102" i="7"/>
  <c r="Q102" i="7"/>
  <c r="H102" i="7"/>
  <c r="G102" i="7"/>
  <c r="F102" i="7"/>
  <c r="R101" i="7"/>
  <c r="Q101" i="7"/>
  <c r="H101" i="7"/>
  <c r="G101" i="7"/>
  <c r="F101" i="7"/>
  <c r="R100" i="7"/>
  <c r="Q100" i="7"/>
  <c r="H100" i="7"/>
  <c r="G100" i="7"/>
  <c r="F100" i="7"/>
  <c r="R99" i="7"/>
  <c r="Q99" i="7"/>
  <c r="H99" i="7"/>
  <c r="G99" i="7"/>
  <c r="F99" i="7"/>
  <c r="R98" i="7"/>
  <c r="Q98" i="7"/>
  <c r="H98" i="7"/>
  <c r="G98" i="7"/>
  <c r="F98" i="7"/>
  <c r="R97" i="7"/>
  <c r="Q97" i="7"/>
  <c r="H97" i="7"/>
  <c r="G97" i="7"/>
  <c r="F97" i="7"/>
  <c r="R96" i="7"/>
  <c r="Q96" i="7"/>
  <c r="H96" i="7"/>
  <c r="G96" i="7"/>
  <c r="F96" i="7"/>
  <c r="R95" i="7"/>
  <c r="Q95" i="7"/>
  <c r="H95" i="7"/>
  <c r="G95" i="7"/>
  <c r="F95" i="7"/>
  <c r="R94" i="7"/>
  <c r="Q94" i="7"/>
  <c r="H94" i="7"/>
  <c r="G94" i="7"/>
  <c r="F94" i="7"/>
  <c r="R93" i="7"/>
  <c r="Q93" i="7"/>
  <c r="H93" i="7"/>
  <c r="G93" i="7"/>
  <c r="F93" i="7"/>
  <c r="R92" i="7"/>
  <c r="Q92" i="7"/>
  <c r="H92" i="7"/>
  <c r="G92" i="7"/>
  <c r="F92" i="7"/>
  <c r="R91" i="7"/>
  <c r="Q91" i="7"/>
  <c r="H91" i="7"/>
  <c r="G91" i="7"/>
  <c r="F91" i="7"/>
  <c r="R90" i="7"/>
  <c r="Q90" i="7"/>
  <c r="H90" i="7"/>
  <c r="G90" i="7"/>
  <c r="F90" i="7"/>
  <c r="R89" i="7"/>
  <c r="Q89" i="7"/>
  <c r="H89" i="7"/>
  <c r="G89" i="7"/>
  <c r="F89" i="7"/>
  <c r="R88" i="7"/>
  <c r="Q88" i="7"/>
  <c r="H88" i="7"/>
  <c r="G88" i="7"/>
  <c r="F88" i="7"/>
  <c r="R87" i="7"/>
  <c r="Q87" i="7"/>
  <c r="H87" i="7"/>
  <c r="G87" i="7"/>
  <c r="F87" i="7"/>
  <c r="R86" i="7"/>
  <c r="Q86" i="7"/>
  <c r="H86" i="7"/>
  <c r="G86" i="7"/>
  <c r="F86" i="7"/>
  <c r="R85" i="7"/>
  <c r="Q85" i="7"/>
  <c r="H85" i="7"/>
  <c r="G85" i="7"/>
  <c r="F85" i="7"/>
  <c r="R84" i="7"/>
  <c r="Q84" i="7"/>
  <c r="H84" i="7"/>
  <c r="G84" i="7"/>
  <c r="F84" i="7"/>
  <c r="R83" i="7"/>
  <c r="Q83" i="7"/>
  <c r="H83" i="7"/>
  <c r="G83" i="7"/>
  <c r="F83" i="7"/>
  <c r="R82" i="7"/>
  <c r="Q82" i="7"/>
  <c r="H82" i="7"/>
  <c r="G82" i="7"/>
  <c r="F82" i="7"/>
  <c r="R81" i="7"/>
  <c r="Q81" i="7"/>
  <c r="H81" i="7"/>
  <c r="G81" i="7"/>
  <c r="F81" i="7"/>
  <c r="R80" i="7"/>
  <c r="Q80" i="7"/>
  <c r="H80" i="7"/>
  <c r="G80" i="7"/>
  <c r="F80" i="7"/>
  <c r="R79" i="7"/>
  <c r="Q79" i="7"/>
  <c r="H79" i="7"/>
  <c r="G79" i="7"/>
  <c r="F79" i="7"/>
  <c r="R78" i="7"/>
  <c r="Q78" i="7"/>
  <c r="H78" i="7"/>
  <c r="G78" i="7"/>
  <c r="F78" i="7"/>
  <c r="R77" i="7"/>
  <c r="Q77" i="7"/>
  <c r="H77" i="7"/>
  <c r="G77" i="7"/>
  <c r="F77" i="7"/>
  <c r="R76" i="7"/>
  <c r="Q76" i="7"/>
  <c r="H76" i="7"/>
  <c r="G76" i="7"/>
  <c r="F76" i="7"/>
  <c r="R75" i="7"/>
  <c r="Q75" i="7"/>
  <c r="H75" i="7"/>
  <c r="G75" i="7"/>
  <c r="F75" i="7"/>
  <c r="R74" i="7"/>
  <c r="Q74" i="7"/>
  <c r="H74" i="7"/>
  <c r="G74" i="7"/>
  <c r="F74" i="7"/>
  <c r="R73" i="7"/>
  <c r="Q73" i="7"/>
  <c r="H73" i="7"/>
  <c r="G73" i="7"/>
  <c r="F73" i="7"/>
  <c r="R72" i="7"/>
  <c r="Q72" i="7"/>
  <c r="H72" i="7"/>
  <c r="G72" i="7"/>
  <c r="F72" i="7"/>
  <c r="R71" i="7"/>
  <c r="Q71" i="7"/>
  <c r="H71" i="7"/>
  <c r="G71" i="7"/>
  <c r="F71" i="7"/>
  <c r="R70" i="7"/>
  <c r="Q70" i="7"/>
  <c r="H70" i="7"/>
  <c r="G70" i="7"/>
  <c r="F70" i="7"/>
  <c r="R69" i="7"/>
  <c r="Q69" i="7"/>
  <c r="H69" i="7"/>
  <c r="G69" i="7"/>
  <c r="F69" i="7"/>
  <c r="R68" i="7"/>
  <c r="Q68" i="7"/>
  <c r="H68" i="7"/>
  <c r="G68" i="7"/>
  <c r="F68" i="7"/>
  <c r="R67" i="7"/>
  <c r="Q67" i="7"/>
  <c r="H67" i="7"/>
  <c r="G67" i="7"/>
  <c r="F67" i="7"/>
  <c r="R66" i="7"/>
  <c r="Q66" i="7"/>
  <c r="H66" i="7"/>
  <c r="G66" i="7"/>
  <c r="F66" i="7"/>
  <c r="R65" i="7"/>
  <c r="Q65" i="7"/>
  <c r="H65" i="7"/>
  <c r="G65" i="7"/>
  <c r="F65" i="7"/>
  <c r="R64" i="7"/>
  <c r="Q64" i="7"/>
  <c r="H64" i="7"/>
  <c r="G64" i="7"/>
  <c r="F64" i="7"/>
  <c r="R63" i="7"/>
  <c r="Q63" i="7"/>
  <c r="H63" i="7"/>
  <c r="G63" i="7"/>
  <c r="F63" i="7"/>
  <c r="R62" i="7"/>
  <c r="Q62" i="7"/>
  <c r="H62" i="7"/>
  <c r="G62" i="7"/>
  <c r="F62" i="7"/>
  <c r="R61" i="7"/>
  <c r="Q61" i="7"/>
  <c r="H61" i="7"/>
  <c r="G61" i="7"/>
  <c r="F61" i="7"/>
  <c r="R60" i="7"/>
  <c r="Q60" i="7"/>
  <c r="H60" i="7"/>
  <c r="G60" i="7"/>
  <c r="F60" i="7"/>
  <c r="R59" i="7"/>
  <c r="Q59" i="7"/>
  <c r="H59" i="7"/>
  <c r="G59" i="7"/>
  <c r="F59" i="7"/>
  <c r="R58" i="7"/>
  <c r="Q58" i="7"/>
  <c r="H58" i="7"/>
  <c r="G58" i="7"/>
  <c r="F58" i="7"/>
  <c r="R57" i="7"/>
  <c r="Q57" i="7"/>
  <c r="H57" i="7"/>
  <c r="G57" i="7"/>
  <c r="F57" i="7"/>
  <c r="R56" i="7"/>
  <c r="Q56" i="7"/>
  <c r="H56" i="7"/>
  <c r="G56" i="7"/>
  <c r="F56" i="7"/>
  <c r="R55" i="7"/>
  <c r="Q55" i="7"/>
  <c r="H55" i="7"/>
  <c r="G55" i="7"/>
  <c r="F55" i="7"/>
  <c r="R54" i="7"/>
  <c r="Q54" i="7"/>
  <c r="H54" i="7"/>
  <c r="G54" i="7"/>
  <c r="F54" i="7"/>
  <c r="R53" i="7"/>
  <c r="Q53" i="7"/>
  <c r="H53" i="7"/>
  <c r="G53" i="7"/>
  <c r="F53" i="7"/>
  <c r="R52" i="7"/>
  <c r="Q52" i="7"/>
  <c r="H52" i="7"/>
  <c r="G52" i="7"/>
  <c r="F52" i="7"/>
  <c r="R51" i="7"/>
  <c r="Q51" i="7"/>
  <c r="H51" i="7"/>
  <c r="G51" i="7"/>
  <c r="F51" i="7"/>
  <c r="R50" i="7"/>
  <c r="Q50" i="7"/>
  <c r="H50" i="7"/>
  <c r="G50" i="7"/>
  <c r="F50" i="7"/>
  <c r="R49" i="7"/>
  <c r="Q49" i="7"/>
  <c r="H49" i="7"/>
  <c r="G49" i="7"/>
  <c r="F49" i="7"/>
  <c r="R48" i="7"/>
  <c r="Q48" i="7"/>
  <c r="H48" i="7"/>
  <c r="G48" i="7"/>
  <c r="F48" i="7"/>
  <c r="R47" i="7"/>
  <c r="Q47" i="7"/>
  <c r="H47" i="7"/>
  <c r="G47" i="7"/>
  <c r="F47" i="7"/>
  <c r="R46" i="7"/>
  <c r="Q46" i="7"/>
  <c r="H46" i="7"/>
  <c r="G46" i="7"/>
  <c r="F46" i="7"/>
  <c r="R45" i="7"/>
  <c r="Q45" i="7"/>
  <c r="H45" i="7"/>
  <c r="G45" i="7"/>
  <c r="F45" i="7"/>
  <c r="R44" i="7"/>
  <c r="Q44" i="7"/>
  <c r="H44" i="7"/>
  <c r="G44" i="7"/>
  <c r="F44" i="7"/>
  <c r="R43" i="7"/>
  <c r="Q43" i="7"/>
  <c r="H43" i="7"/>
  <c r="G43" i="7"/>
  <c r="F43" i="7"/>
  <c r="R42" i="7"/>
  <c r="Q42" i="7"/>
  <c r="H42" i="7"/>
  <c r="G42" i="7"/>
  <c r="F42" i="7"/>
  <c r="R41" i="7"/>
  <c r="Q41" i="7"/>
  <c r="H41" i="7"/>
  <c r="G41" i="7"/>
  <c r="F41" i="7"/>
  <c r="R40" i="7"/>
  <c r="Q40" i="7"/>
  <c r="H40" i="7"/>
  <c r="G40" i="7"/>
  <c r="F40" i="7"/>
  <c r="R39" i="7"/>
  <c r="Q39" i="7"/>
  <c r="H39" i="7"/>
  <c r="G39" i="7"/>
  <c r="F39" i="7"/>
  <c r="R38" i="7"/>
  <c r="Q38" i="7"/>
  <c r="H38" i="7"/>
  <c r="G38" i="7"/>
  <c r="F38" i="7"/>
  <c r="R37" i="7"/>
  <c r="Q37" i="7"/>
  <c r="H37" i="7"/>
  <c r="G37" i="7"/>
  <c r="F37" i="7"/>
  <c r="R36" i="7"/>
  <c r="Q36" i="7"/>
  <c r="H36" i="7"/>
  <c r="G36" i="7"/>
  <c r="F36" i="7"/>
  <c r="H41" i="6" l="1"/>
  <c r="G41" i="6"/>
  <c r="F41" i="6"/>
  <c r="H40" i="6"/>
  <c r="G40" i="6"/>
  <c r="F40" i="6"/>
  <c r="H39" i="6"/>
  <c r="G39" i="6"/>
  <c r="F39" i="6"/>
  <c r="H38" i="6"/>
  <c r="G38" i="6"/>
  <c r="F38" i="6"/>
  <c r="H37" i="6"/>
  <c r="G37" i="6"/>
  <c r="F37" i="6"/>
  <c r="H36" i="6"/>
  <c r="G36" i="6"/>
  <c r="F36" i="6"/>
  <c r="H35" i="6"/>
  <c r="G35" i="6"/>
  <c r="F35" i="6"/>
  <c r="H34" i="6"/>
  <c r="G34" i="6"/>
  <c r="F34" i="6"/>
  <c r="H33" i="6"/>
  <c r="G33" i="6"/>
  <c r="F33" i="6"/>
  <c r="H32" i="6"/>
  <c r="G32" i="6"/>
  <c r="F32" i="6"/>
  <c r="H31" i="6"/>
  <c r="G31" i="6"/>
  <c r="F31" i="6"/>
  <c r="H30" i="6"/>
  <c r="G30" i="6"/>
  <c r="F30" i="6"/>
  <c r="H29" i="6"/>
  <c r="G29" i="6"/>
  <c r="F29" i="6"/>
  <c r="H28" i="6"/>
  <c r="G28" i="6"/>
  <c r="F28" i="6"/>
  <c r="H27" i="6"/>
  <c r="G27" i="6"/>
  <c r="F27" i="6"/>
  <c r="H26" i="6"/>
  <c r="G26" i="6"/>
  <c r="F26" i="6"/>
  <c r="H25" i="6"/>
  <c r="G25" i="6"/>
  <c r="F25" i="6"/>
  <c r="H24" i="6"/>
  <c r="G24" i="6"/>
  <c r="F24" i="6"/>
  <c r="H23" i="6"/>
  <c r="G23" i="6"/>
  <c r="F23" i="6"/>
  <c r="H22" i="6"/>
  <c r="G22" i="6"/>
  <c r="F22" i="6"/>
  <c r="H21" i="6"/>
  <c r="G21" i="6"/>
  <c r="F21" i="6"/>
  <c r="H20" i="6"/>
  <c r="G20" i="6"/>
  <c r="F20" i="6"/>
  <c r="H19" i="6"/>
  <c r="G19" i="6"/>
  <c r="F19" i="6"/>
  <c r="H18" i="6"/>
  <c r="G18" i="6"/>
  <c r="F18" i="6"/>
  <c r="H17" i="6"/>
  <c r="G17" i="6"/>
  <c r="F17" i="6"/>
  <c r="H16" i="6"/>
  <c r="G16" i="6"/>
  <c r="F16" i="6"/>
  <c r="H15" i="6"/>
  <c r="G15" i="6"/>
  <c r="F15" i="6"/>
  <c r="H14" i="6"/>
  <c r="G14" i="6"/>
  <c r="F14" i="6"/>
  <c r="N13" i="6"/>
  <c r="H13" i="6"/>
  <c r="G13" i="6"/>
  <c r="F13" i="6"/>
  <c r="N12" i="6"/>
  <c r="M12" i="6"/>
  <c r="H12" i="6"/>
  <c r="G12" i="6"/>
  <c r="F12" i="6"/>
  <c r="N11" i="6"/>
  <c r="M11" i="6"/>
  <c r="H11" i="6"/>
  <c r="G11" i="6"/>
  <c r="F11" i="6"/>
  <c r="N10" i="6"/>
  <c r="M10" i="6"/>
  <c r="H10" i="6"/>
  <c r="G10" i="6"/>
  <c r="F10" i="6"/>
  <c r="N9" i="6"/>
  <c r="M9" i="6"/>
  <c r="H9" i="6"/>
  <c r="G9" i="6"/>
  <c r="F9" i="6"/>
  <c r="N8" i="6"/>
  <c r="M8" i="6"/>
  <c r="H8" i="6"/>
  <c r="G8" i="6"/>
  <c r="F8" i="6"/>
  <c r="N7" i="6"/>
  <c r="M7" i="6"/>
  <c r="H7" i="6"/>
  <c r="G7" i="6"/>
  <c r="F7" i="6"/>
  <c r="N6" i="6"/>
  <c r="M6" i="6"/>
  <c r="L6" i="6"/>
  <c r="H6" i="6"/>
  <c r="G6" i="6"/>
  <c r="F6" i="6"/>
  <c r="N5" i="6"/>
  <c r="M5" i="6"/>
  <c r="L5" i="6"/>
  <c r="H5" i="6"/>
  <c r="G5" i="6"/>
  <c r="F5" i="6"/>
  <c r="N4" i="6"/>
  <c r="M4" i="6"/>
  <c r="L4" i="6"/>
  <c r="H4" i="6"/>
  <c r="G4" i="6"/>
  <c r="F4" i="6"/>
  <c r="N3" i="6"/>
  <c r="M3" i="6"/>
  <c r="L3" i="6"/>
  <c r="H3" i="6"/>
  <c r="G3" i="6"/>
  <c r="F3" i="6"/>
  <c r="N2" i="6"/>
  <c r="M2" i="6"/>
  <c r="L2" i="6"/>
  <c r="H2" i="6"/>
  <c r="G2" i="6"/>
  <c r="F2" i="6"/>
  <c r="J21" i="5" l="1"/>
  <c r="I21" i="5"/>
  <c r="H21" i="5"/>
  <c r="J20" i="5"/>
  <c r="I20" i="5"/>
  <c r="H20" i="5"/>
  <c r="J19" i="5"/>
  <c r="I19" i="5"/>
  <c r="H19" i="5"/>
  <c r="J18" i="5"/>
  <c r="I18" i="5"/>
  <c r="H18" i="5"/>
  <c r="J17" i="5"/>
  <c r="I17" i="5"/>
  <c r="H17" i="5"/>
  <c r="J16" i="5"/>
  <c r="I16" i="5"/>
  <c r="H16" i="5"/>
  <c r="J15" i="5"/>
  <c r="I15" i="5"/>
  <c r="H15" i="5"/>
  <c r="J14" i="5"/>
  <c r="I14" i="5"/>
  <c r="H14" i="5"/>
  <c r="J13" i="5"/>
  <c r="I13" i="5"/>
  <c r="H13" i="5"/>
  <c r="J12" i="5"/>
  <c r="I12" i="5"/>
  <c r="H12" i="5"/>
  <c r="J11" i="5"/>
  <c r="I11" i="5"/>
  <c r="H11" i="5"/>
  <c r="J10" i="5"/>
  <c r="I10" i="5"/>
  <c r="H10" i="5"/>
  <c r="O10" i="5"/>
  <c r="J9" i="5"/>
  <c r="I9" i="5"/>
  <c r="H9" i="5"/>
  <c r="O9" i="5"/>
  <c r="J8" i="5"/>
  <c r="I8" i="5"/>
  <c r="H8" i="5"/>
  <c r="O8" i="5"/>
  <c r="J7" i="5"/>
  <c r="I7" i="5"/>
  <c r="H7" i="5"/>
  <c r="P7" i="5"/>
  <c r="O7" i="5"/>
  <c r="J6" i="5"/>
  <c r="I6" i="5"/>
  <c r="H6" i="5"/>
  <c r="P6" i="5"/>
  <c r="O6" i="5"/>
  <c r="N6" i="5"/>
  <c r="J5" i="5"/>
  <c r="I5" i="5"/>
  <c r="H5" i="5"/>
  <c r="P5" i="5"/>
  <c r="O5" i="5"/>
  <c r="N5" i="5"/>
  <c r="J4" i="5"/>
  <c r="I4" i="5"/>
  <c r="H4" i="5"/>
  <c r="P4" i="5"/>
  <c r="O4" i="5"/>
  <c r="N4" i="5"/>
  <c r="J3" i="5"/>
  <c r="I3" i="5"/>
  <c r="H3" i="5"/>
  <c r="P3" i="5"/>
  <c r="O3" i="5"/>
  <c r="N3" i="5"/>
  <c r="J2" i="5"/>
  <c r="I2" i="5"/>
  <c r="H2" i="5"/>
  <c r="P2" i="5"/>
  <c r="O2" i="5"/>
  <c r="N2" i="5"/>
  <c r="K23" i="4" l="1"/>
  <c r="L23" i="4" s="1"/>
  <c r="M23" i="4" s="1"/>
  <c r="N23" i="4" s="1"/>
  <c r="O23" i="4" s="1"/>
  <c r="P23" i="4" s="1"/>
  <c r="Q23" i="4" s="1"/>
  <c r="R23" i="4" s="1"/>
  <c r="S23" i="4" s="1"/>
  <c r="T23" i="4" s="1"/>
  <c r="V23" i="4"/>
  <c r="W23" i="4" s="1"/>
  <c r="X23" i="4" s="1"/>
  <c r="Y23" i="4" s="1"/>
  <c r="Z23" i="4" s="1"/>
  <c r="AA23" i="4" s="1"/>
  <c r="AB23" i="4" s="1"/>
  <c r="AC23" i="4" s="1"/>
  <c r="AD23" i="4" s="1"/>
  <c r="AE23" i="4" s="1"/>
  <c r="AG23" i="4"/>
  <c r="AH23" i="4" s="1"/>
  <c r="AI23" i="4" s="1"/>
  <c r="AJ23" i="4" s="1"/>
  <c r="AK23" i="4" s="1"/>
  <c r="AL23" i="4" s="1"/>
  <c r="AM23" i="4" s="1"/>
  <c r="AN23" i="4" s="1"/>
  <c r="AO23" i="4" s="1"/>
  <c r="AP23" i="4" s="1"/>
  <c r="I24" i="4"/>
  <c r="J24" i="4" s="1"/>
  <c r="K24" i="4" s="1"/>
  <c r="L24" i="4" s="1"/>
  <c r="M24" i="4" s="1"/>
  <c r="N24" i="4" s="1"/>
  <c r="O24" i="4" s="1"/>
  <c r="P24" i="4" s="1"/>
  <c r="Q24" i="4" s="1"/>
  <c r="R24" i="4" s="1"/>
  <c r="S24" i="4" s="1"/>
  <c r="T24" i="4" s="1"/>
  <c r="I25" i="4"/>
  <c r="J25" i="4" s="1"/>
  <c r="K25" i="4" s="1"/>
  <c r="L25" i="4" s="1"/>
  <c r="M25" i="4" s="1"/>
  <c r="N25" i="4" s="1"/>
  <c r="O25" i="4" s="1"/>
  <c r="P25" i="4" s="1"/>
  <c r="Q25" i="4" s="1"/>
  <c r="R25" i="4" s="1"/>
  <c r="S25" i="4" s="1"/>
  <c r="T25" i="4" s="1"/>
  <c r="I26" i="4"/>
  <c r="J26" i="4" s="1"/>
  <c r="K26" i="4" s="1"/>
  <c r="L26" i="4" s="1"/>
  <c r="M26" i="4" s="1"/>
  <c r="N26" i="4" s="1"/>
  <c r="O26" i="4" s="1"/>
  <c r="P26" i="4" s="1"/>
  <c r="Q26" i="4" s="1"/>
  <c r="R26" i="4" s="1"/>
  <c r="S26" i="4" s="1"/>
  <c r="T26" i="4" s="1"/>
  <c r="I27" i="4"/>
  <c r="J27" i="4" s="1"/>
  <c r="K27" i="4" s="1"/>
  <c r="L27" i="4" s="1"/>
  <c r="M27" i="4" s="1"/>
  <c r="N27" i="4" s="1"/>
  <c r="O27" i="4" s="1"/>
  <c r="P27" i="4" s="1"/>
  <c r="Q27" i="4" s="1"/>
  <c r="R27" i="4" s="1"/>
  <c r="S27" i="4" s="1"/>
  <c r="T27" i="4" s="1"/>
  <c r="I28" i="4"/>
  <c r="J28" i="4" s="1"/>
  <c r="K28" i="4" s="1"/>
  <c r="L28" i="4" s="1"/>
  <c r="M28" i="4" s="1"/>
  <c r="N28" i="4" s="1"/>
  <c r="O28" i="4" s="1"/>
  <c r="P28" i="4" s="1"/>
  <c r="Q28" i="4" s="1"/>
  <c r="R28" i="4" s="1"/>
  <c r="S28" i="4" s="1"/>
  <c r="T28" i="4" s="1"/>
  <c r="I29" i="4"/>
  <c r="J29" i="4" s="1"/>
  <c r="K29" i="4" s="1"/>
  <c r="L29" i="4" s="1"/>
  <c r="M29" i="4" s="1"/>
  <c r="N29" i="4" s="1"/>
  <c r="O29" i="4" s="1"/>
  <c r="P29" i="4" s="1"/>
  <c r="Q29" i="4" s="1"/>
  <c r="R29" i="4" s="1"/>
  <c r="S29" i="4" s="1"/>
  <c r="T29" i="4" s="1"/>
  <c r="I30" i="4"/>
  <c r="J30" i="4" s="1"/>
  <c r="K30" i="4" s="1"/>
  <c r="L30" i="4" s="1"/>
  <c r="M30" i="4" s="1"/>
  <c r="N30" i="4" s="1"/>
  <c r="O30" i="4" s="1"/>
  <c r="P30" i="4" s="1"/>
  <c r="Q30" i="4" s="1"/>
  <c r="R30" i="4" s="1"/>
  <c r="S30" i="4" s="1"/>
  <c r="T30" i="4" s="1"/>
  <c r="I31" i="4"/>
  <c r="J31" i="4" s="1"/>
  <c r="K31" i="4" s="1"/>
  <c r="L31" i="4" s="1"/>
  <c r="M31" i="4" s="1"/>
  <c r="N31" i="4" s="1"/>
  <c r="O31" i="4" s="1"/>
  <c r="P31" i="4" s="1"/>
  <c r="Q31" i="4" s="1"/>
  <c r="R31" i="4" s="1"/>
  <c r="S31" i="4" s="1"/>
  <c r="T31" i="4" s="1"/>
  <c r="I32" i="4"/>
  <c r="J32" i="4" s="1"/>
  <c r="K32" i="4" s="1"/>
  <c r="L32" i="4" s="1"/>
  <c r="M32" i="4" s="1"/>
  <c r="N32" i="4" s="1"/>
  <c r="O32" i="4" s="1"/>
  <c r="P32" i="4" s="1"/>
  <c r="Q32" i="4" s="1"/>
  <c r="R32" i="4" s="1"/>
  <c r="S32" i="4" s="1"/>
  <c r="T32" i="4" s="1"/>
  <c r="I33" i="4"/>
  <c r="J33" i="4" s="1"/>
  <c r="K33" i="4" s="1"/>
  <c r="L33" i="4" s="1"/>
  <c r="M33" i="4" s="1"/>
  <c r="N33" i="4" s="1"/>
  <c r="O33" i="4" s="1"/>
  <c r="P33" i="4" s="1"/>
  <c r="Q33" i="4" s="1"/>
  <c r="R33" i="4" s="1"/>
  <c r="S33" i="4" s="1"/>
  <c r="T33" i="4" s="1"/>
  <c r="I34" i="4"/>
  <c r="J34" i="4" s="1"/>
  <c r="K34" i="4" s="1"/>
  <c r="L34" i="4" s="1"/>
  <c r="M34" i="4" s="1"/>
  <c r="N34" i="4" s="1"/>
  <c r="O34" i="4" s="1"/>
  <c r="P34" i="4" s="1"/>
  <c r="Q34" i="4" s="1"/>
  <c r="R34" i="4" s="1"/>
  <c r="S34" i="4" s="1"/>
  <c r="T34" i="4" s="1"/>
  <c r="I35" i="4"/>
  <c r="J35" i="4" s="1"/>
  <c r="K35" i="4" s="1"/>
  <c r="L35" i="4" s="1"/>
  <c r="M35" i="4" s="1"/>
  <c r="N35" i="4" s="1"/>
  <c r="O35" i="4" s="1"/>
  <c r="P35" i="4" s="1"/>
  <c r="Q35" i="4" s="1"/>
  <c r="R35" i="4" s="1"/>
  <c r="S35" i="4" s="1"/>
  <c r="T35" i="4" s="1"/>
  <c r="I36" i="4"/>
  <c r="J36" i="4" s="1"/>
  <c r="K36" i="4" s="1"/>
  <c r="L36" i="4" s="1"/>
  <c r="M36" i="4" s="1"/>
  <c r="N36" i="4" s="1"/>
  <c r="O36" i="4" s="1"/>
  <c r="P36" i="4" s="1"/>
  <c r="Q36" i="4" s="1"/>
  <c r="R36" i="4" s="1"/>
  <c r="S36" i="4" s="1"/>
  <c r="T36" i="4" s="1"/>
  <c r="I37" i="4"/>
  <c r="J37" i="4" s="1"/>
  <c r="K37" i="4" s="1"/>
  <c r="L37" i="4" s="1"/>
  <c r="M37" i="4" s="1"/>
  <c r="N37" i="4" s="1"/>
  <c r="O37" i="4" s="1"/>
  <c r="P37" i="4" s="1"/>
  <c r="Q37" i="4" s="1"/>
  <c r="R37" i="4" s="1"/>
  <c r="S37" i="4" s="1"/>
  <c r="T37" i="4" s="1"/>
  <c r="M9" i="4"/>
  <c r="P9" i="4"/>
  <c r="AA9" i="4" l="1"/>
  <c r="W10" i="4"/>
  <c r="AA10" i="4"/>
  <c r="AA8" i="4"/>
  <c r="W7" i="4"/>
  <c r="Z7" i="4"/>
  <c r="Y10" i="4"/>
  <c r="Y7" i="4"/>
  <c r="Z10" i="4"/>
  <c r="X9" i="4"/>
  <c r="W8" i="4"/>
  <c r="W9" i="4"/>
  <c r="X8" i="4"/>
  <c r="Z9" i="4"/>
  <c r="Y8" i="4"/>
  <c r="AA7" i="4"/>
  <c r="Z8" i="4"/>
  <c r="X10" i="4"/>
  <c r="Y9" i="4"/>
  <c r="X7" i="4"/>
  <c r="F14" i="4" l="1"/>
  <c r="F15" i="4" s="1"/>
  <c r="F16" i="4" s="1"/>
  <c r="F17" i="4" s="1"/>
  <c r="F18" i="4" s="1"/>
  <c r="F19" i="4" s="1"/>
  <c r="F20" i="4" s="1"/>
  <c r="S17" i="4"/>
  <c r="P17" i="4"/>
  <c r="AC18" i="4" l="1"/>
  <c r="X14" i="4"/>
  <c r="AC16" i="4"/>
  <c r="Z19" i="4"/>
  <c r="AB15" i="4"/>
  <c r="AD15" i="4"/>
  <c r="AC14" i="4"/>
  <c r="AC20" i="4"/>
  <c r="AD20" i="4"/>
  <c r="Y19" i="4"/>
  <c r="AA19" i="4"/>
  <c r="AC15" i="4"/>
  <c r="AA14" i="4"/>
  <c r="AB18" i="4"/>
  <c r="AD18" i="4"/>
  <c r="W14" i="4"/>
  <c r="W18" i="4"/>
  <c r="AD17" i="4"/>
  <c r="X18" i="4"/>
  <c r="W20" i="4"/>
  <c r="Y18" i="4"/>
  <c r="AB14" i="4"/>
  <c r="Y17" i="4"/>
  <c r="AB13" i="4"/>
  <c r="W17" i="4"/>
  <c r="X20" i="4"/>
  <c r="AA15" i="4"/>
  <c r="AB19" i="4"/>
  <c r="AA18" i="4"/>
  <c r="X15" i="4"/>
  <c r="AD14" i="4"/>
  <c r="AC13" i="4"/>
  <c r="X17" i="4"/>
  <c r="AA16" i="4"/>
  <c r="Z15" i="4"/>
  <c r="AD16" i="4"/>
  <c r="Z18" i="4"/>
  <c r="W15" i="4"/>
  <c r="AD13" i="4"/>
  <c r="Y15" i="4"/>
  <c r="AB16" i="4"/>
  <c r="AD19" i="4"/>
  <c r="W13" i="4"/>
  <c r="Y16" i="4"/>
  <c r="Z16" i="4"/>
  <c r="AC19" i="4"/>
  <c r="W16" i="4"/>
  <c r="Z17" i="4"/>
  <c r="W19" i="4"/>
  <c r="Y20" i="4"/>
  <c r="X16" i="4"/>
  <c r="AA17" i="4"/>
  <c r="X19" i="4"/>
  <c r="Z20" i="4"/>
  <c r="AA13" i="4"/>
  <c r="AB17" i="4"/>
  <c r="AA20" i="4"/>
  <c r="AC17" i="4"/>
  <c r="AB20" i="4"/>
  <c r="X3" i="4" l="1"/>
  <c r="Y3" i="4"/>
  <c r="Z3" i="4"/>
  <c r="AA3" i="4"/>
  <c r="AB3" i="4"/>
  <c r="AC3" i="4"/>
  <c r="X4" i="4"/>
  <c r="Y4" i="4"/>
  <c r="Z4" i="4"/>
  <c r="AA4" i="4"/>
  <c r="AB4" i="4"/>
  <c r="AC4" i="4"/>
  <c r="W3" i="4"/>
  <c r="W4" i="4"/>
  <c r="K3" i="3" l="1"/>
  <c r="L3" i="3" s="1"/>
  <c r="M3" i="3" s="1"/>
  <c r="N3" i="3" s="1"/>
  <c r="O3" i="3" s="1"/>
  <c r="P3" i="3" s="1"/>
  <c r="Q3" i="3" s="1"/>
  <c r="R3" i="3" s="1"/>
  <c r="S3" i="3" s="1"/>
  <c r="T3" i="3" s="1"/>
  <c r="V3" i="3"/>
  <c r="W3" i="3" s="1"/>
  <c r="X3" i="3" s="1"/>
  <c r="Y3" i="3" s="1"/>
  <c r="Z3" i="3" s="1"/>
  <c r="AA3" i="3" s="1"/>
  <c r="AB3" i="3" s="1"/>
  <c r="AC3" i="3" s="1"/>
  <c r="AD3" i="3" s="1"/>
  <c r="AE3" i="3" s="1"/>
  <c r="AG3" i="3"/>
  <c r="AH3" i="3"/>
  <c r="AI3" i="3" s="1"/>
  <c r="AJ3" i="3" s="1"/>
  <c r="AK3" i="3" s="1"/>
  <c r="AL3" i="3" s="1"/>
  <c r="AM3" i="3" s="1"/>
  <c r="AN3" i="3" s="1"/>
  <c r="AO3" i="3" s="1"/>
  <c r="AP3" i="3" s="1"/>
  <c r="I4" i="3"/>
  <c r="J4" i="3" s="1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/>
  <c r="AF4" i="3" s="1"/>
  <c r="V4" i="3"/>
  <c r="AG4" i="3" s="1"/>
  <c r="W4" i="3"/>
  <c r="AH4" i="3" s="1"/>
  <c r="X4" i="3"/>
  <c r="AI4" i="3" s="1"/>
  <c r="Y4" i="3"/>
  <c r="AJ4" i="3" s="1"/>
  <c r="Z4" i="3"/>
  <c r="AK4" i="3" s="1"/>
  <c r="AA4" i="3"/>
  <c r="AB4" i="3"/>
  <c r="AC4" i="3"/>
  <c r="AD4" i="3"/>
  <c r="AE4" i="3"/>
  <c r="I5" i="3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/>
  <c r="AF5" i="3" s="1"/>
  <c r="V5" i="3"/>
  <c r="AG5" i="3" s="1"/>
  <c r="W5" i="3"/>
  <c r="AH5" i="3" s="1"/>
  <c r="X5" i="3"/>
  <c r="AI5" i="3" s="1"/>
  <c r="Y5" i="3"/>
  <c r="Z5" i="3"/>
  <c r="AA5" i="3"/>
  <c r="AB5" i="3"/>
  <c r="AC5" i="3"/>
  <c r="AD5" i="3"/>
  <c r="AO5" i="3" s="1"/>
  <c r="AE5" i="3"/>
  <c r="AP5" i="3" s="1"/>
  <c r="I6" i="3"/>
  <c r="J6" i="3" s="1"/>
  <c r="K6" i="3" s="1"/>
  <c r="L6" i="3" s="1"/>
  <c r="M6" i="3" s="1"/>
  <c r="N6" i="3" s="1"/>
  <c r="O6" i="3" s="1"/>
  <c r="P6" i="3" s="1"/>
  <c r="Q6" i="3" s="1"/>
  <c r="R6" i="3" s="1"/>
  <c r="S6" i="3" s="1"/>
  <c r="T6" i="3" s="1"/>
  <c r="U6" i="3"/>
  <c r="AF6" i="3" s="1"/>
  <c r="V6" i="3"/>
  <c r="AG6" i="3" s="1"/>
  <c r="W6" i="3"/>
  <c r="X6" i="3"/>
  <c r="Y6" i="3"/>
  <c r="Z6" i="3"/>
  <c r="AA6" i="3"/>
  <c r="AB6" i="3"/>
  <c r="AM6" i="3" s="1"/>
  <c r="AC6" i="3"/>
  <c r="AN6" i="3" s="1"/>
  <c r="AD6" i="3"/>
  <c r="AO6" i="3" s="1"/>
  <c r="AE6" i="3"/>
  <c r="AP6" i="3" s="1"/>
  <c r="I7" i="3"/>
  <c r="J7" i="3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/>
  <c r="V7" i="3"/>
  <c r="W7" i="3"/>
  <c r="X7" i="3"/>
  <c r="Y7" i="3"/>
  <c r="Z7" i="3"/>
  <c r="AK7" i="3" s="1"/>
  <c r="AA7" i="3"/>
  <c r="AL7" i="3" s="1"/>
  <c r="AB7" i="3"/>
  <c r="AM7" i="3" s="1"/>
  <c r="AC7" i="3"/>
  <c r="AN7" i="3" s="1"/>
  <c r="AD7" i="3"/>
  <c r="AO7" i="3" s="1"/>
  <c r="AE7" i="3"/>
  <c r="AP7" i="3" s="1"/>
  <c r="I8" i="3"/>
  <c r="J8" i="3"/>
  <c r="K8" i="3"/>
  <c r="L8" i="3" s="1"/>
  <c r="M8" i="3" s="1"/>
  <c r="N8" i="3" s="1"/>
  <c r="O8" i="3" s="1"/>
  <c r="P8" i="3" s="1"/>
  <c r="Q8" i="3" s="1"/>
  <c r="R8" i="3" s="1"/>
  <c r="S8" i="3" s="1"/>
  <c r="T8" i="3" s="1"/>
  <c r="U8" i="3"/>
  <c r="V8" i="3"/>
  <c r="W8" i="3"/>
  <c r="X8" i="3"/>
  <c r="AI8" i="3" s="1"/>
  <c r="Y8" i="3"/>
  <c r="AJ8" i="3" s="1"/>
  <c r="Z8" i="3"/>
  <c r="AK8" i="3" s="1"/>
  <c r="AA8" i="3"/>
  <c r="AL8" i="3" s="1"/>
  <c r="AB8" i="3"/>
  <c r="AM8" i="3" s="1"/>
  <c r="AC8" i="3"/>
  <c r="AN8" i="3" s="1"/>
  <c r="AD8" i="3"/>
  <c r="AO8" i="3" s="1"/>
  <c r="AE8" i="3"/>
  <c r="AP8" i="3" s="1"/>
  <c r="I9" i="3"/>
  <c r="J9" i="3" s="1"/>
  <c r="K9" i="3" s="1"/>
  <c r="L9" i="3" s="1"/>
  <c r="M9" i="3" s="1"/>
  <c r="N9" i="3" s="1"/>
  <c r="O9" i="3" s="1"/>
  <c r="P9" i="3" s="1"/>
  <c r="Q9" i="3" s="1"/>
  <c r="R9" i="3" s="1"/>
  <c r="S9" i="3" s="1"/>
  <c r="T9" i="3" s="1"/>
  <c r="U9" i="3"/>
  <c r="V9" i="3"/>
  <c r="AG9" i="3" s="1"/>
  <c r="W9" i="3"/>
  <c r="AH9" i="3" s="1"/>
  <c r="X9" i="3"/>
  <c r="AI9" i="3" s="1"/>
  <c r="Y9" i="3"/>
  <c r="AJ9" i="3" s="1"/>
  <c r="Z9" i="3"/>
  <c r="AK9" i="3" s="1"/>
  <c r="AA9" i="3"/>
  <c r="AL9" i="3" s="1"/>
  <c r="AB9" i="3"/>
  <c r="AM9" i="3" s="1"/>
  <c r="AC9" i="3"/>
  <c r="AN9" i="3" s="1"/>
  <c r="AD9" i="3"/>
  <c r="AO9" i="3" s="1"/>
  <c r="AE9" i="3"/>
  <c r="AP9" i="3" s="1"/>
  <c r="I10" i="3"/>
  <c r="J10" i="3"/>
  <c r="K10" i="3"/>
  <c r="L10" i="3"/>
  <c r="M10" i="3"/>
  <c r="N10" i="3" s="1"/>
  <c r="O10" i="3" s="1"/>
  <c r="P10" i="3" s="1"/>
  <c r="Q10" i="3" s="1"/>
  <c r="R10" i="3" s="1"/>
  <c r="S10" i="3" s="1"/>
  <c r="T10" i="3" s="1"/>
  <c r="U10" i="3"/>
  <c r="AF10" i="3" s="1"/>
  <c r="V10" i="3"/>
  <c r="AG10" i="3" s="1"/>
  <c r="W10" i="3"/>
  <c r="AH10" i="3" s="1"/>
  <c r="X10" i="3"/>
  <c r="AI10" i="3" s="1"/>
  <c r="Y10" i="3"/>
  <c r="AJ10" i="3" s="1"/>
  <c r="Z10" i="3"/>
  <c r="AK10" i="3" s="1"/>
  <c r="AA10" i="3"/>
  <c r="AL10" i="3" s="1"/>
  <c r="AB10" i="3"/>
  <c r="AM10" i="3" s="1"/>
  <c r="AC10" i="3"/>
  <c r="AN10" i="3" s="1"/>
  <c r="AD10" i="3"/>
  <c r="AO10" i="3" s="1"/>
  <c r="AE10" i="3"/>
  <c r="I11" i="3"/>
  <c r="J11" i="3"/>
  <c r="K11" i="3"/>
  <c r="L11" i="3" s="1"/>
  <c r="M11" i="3" s="1"/>
  <c r="N11" i="3" s="1"/>
  <c r="O11" i="3" s="1"/>
  <c r="P11" i="3" s="1"/>
  <c r="Q11" i="3" s="1"/>
  <c r="R11" i="3" s="1"/>
  <c r="S11" i="3" s="1"/>
  <c r="T11" i="3" s="1"/>
  <c r="U11" i="3"/>
  <c r="AF11" i="3" s="1"/>
  <c r="V11" i="3"/>
  <c r="AG11" i="3" s="1"/>
  <c r="W11" i="3"/>
  <c r="AH11" i="3" s="1"/>
  <c r="X11" i="3"/>
  <c r="AI11" i="3" s="1"/>
  <c r="Y11" i="3"/>
  <c r="AJ11" i="3" s="1"/>
  <c r="Z11" i="3"/>
  <c r="AK11" i="3" s="1"/>
  <c r="AA11" i="3"/>
  <c r="AL11" i="3" s="1"/>
  <c r="AB11" i="3"/>
  <c r="AM11" i="3" s="1"/>
  <c r="AC11" i="3"/>
  <c r="AD11" i="3"/>
  <c r="AE11" i="3"/>
  <c r="I12" i="3"/>
  <c r="J12" i="3" s="1"/>
  <c r="K12" i="3" s="1"/>
  <c r="L12" i="3" s="1"/>
  <c r="M12" i="3" s="1"/>
  <c r="N12" i="3" s="1"/>
  <c r="O12" i="3" s="1"/>
  <c r="P12" i="3" s="1"/>
  <c r="Q12" i="3" s="1"/>
  <c r="R12" i="3" s="1"/>
  <c r="S12" i="3" s="1"/>
  <c r="T12" i="3" s="1"/>
  <c r="U12" i="3"/>
  <c r="AF12" i="3" s="1"/>
  <c r="V12" i="3"/>
  <c r="AG12" i="3" s="1"/>
  <c r="W12" i="3"/>
  <c r="AH12" i="3" s="1"/>
  <c r="X12" i="3"/>
  <c r="AI12" i="3" s="1"/>
  <c r="Y12" i="3"/>
  <c r="AJ12" i="3" s="1"/>
  <c r="Z12" i="3"/>
  <c r="AK12" i="3" s="1"/>
  <c r="AA12" i="3"/>
  <c r="AB12" i="3"/>
  <c r="AC12" i="3"/>
  <c r="AD12" i="3"/>
  <c r="AE12" i="3"/>
  <c r="I13" i="3"/>
  <c r="J13" i="3" s="1"/>
  <c r="K13" i="3" s="1"/>
  <c r="L13" i="3" s="1"/>
  <c r="M13" i="3" s="1"/>
  <c r="N13" i="3" s="1"/>
  <c r="O13" i="3" s="1"/>
  <c r="P13" i="3" s="1"/>
  <c r="Q13" i="3" s="1"/>
  <c r="R13" i="3" s="1"/>
  <c r="S13" i="3" s="1"/>
  <c r="T13" i="3" s="1"/>
  <c r="U13" i="3"/>
  <c r="AF13" i="3" s="1"/>
  <c r="V13" i="3"/>
  <c r="AG13" i="3" s="1"/>
  <c r="W13" i="3"/>
  <c r="AH13" i="3" s="1"/>
  <c r="X13" i="3"/>
  <c r="AI13" i="3" s="1"/>
  <c r="Y13" i="3"/>
  <c r="Z13" i="3"/>
  <c r="AA13" i="3"/>
  <c r="AB13" i="3"/>
  <c r="AC13" i="3"/>
  <c r="AD13" i="3"/>
  <c r="AO13" i="3" s="1"/>
  <c r="AE13" i="3"/>
  <c r="I14" i="3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/>
  <c r="AF14" i="3" s="1"/>
  <c r="V14" i="3"/>
  <c r="AG14" i="3" s="1"/>
  <c r="W14" i="3"/>
  <c r="X14" i="3"/>
  <c r="Y14" i="3"/>
  <c r="Z14" i="3"/>
  <c r="AA14" i="3"/>
  <c r="AB14" i="3"/>
  <c r="AM14" i="3" s="1"/>
  <c r="AC14" i="3"/>
  <c r="AD14" i="3"/>
  <c r="AO14" i="3" s="1"/>
  <c r="AE14" i="3"/>
  <c r="AP14" i="3" s="1"/>
  <c r="I15" i="3"/>
  <c r="J15" i="3"/>
  <c r="K15" i="3" s="1"/>
  <c r="L15" i="3" s="1"/>
  <c r="M15" i="3" s="1"/>
  <c r="N15" i="3" s="1"/>
  <c r="O15" i="3" s="1"/>
  <c r="P15" i="3" s="1"/>
  <c r="Q15" i="3" s="1"/>
  <c r="R15" i="3" s="1"/>
  <c r="S15" i="3" s="1"/>
  <c r="T15" i="3" s="1"/>
  <c r="U15" i="3"/>
  <c r="V15" i="3"/>
  <c r="W15" i="3"/>
  <c r="X15" i="3"/>
  <c r="Y15" i="3"/>
  <c r="Z15" i="3"/>
  <c r="AK15" i="3" s="1"/>
  <c r="AA15" i="3"/>
  <c r="AB15" i="3"/>
  <c r="AM15" i="3" s="1"/>
  <c r="AC15" i="3"/>
  <c r="AN15" i="3" s="1"/>
  <c r="AD15" i="3"/>
  <c r="AO15" i="3" s="1"/>
  <c r="AE15" i="3"/>
  <c r="AP15" i="3" s="1"/>
  <c r="I16" i="3"/>
  <c r="J16" i="3"/>
  <c r="K16" i="3"/>
  <c r="L16" i="3" s="1"/>
  <c r="M16" i="3" s="1"/>
  <c r="N16" i="3" s="1"/>
  <c r="O16" i="3" s="1"/>
  <c r="P16" i="3" s="1"/>
  <c r="Q16" i="3" s="1"/>
  <c r="R16" i="3" s="1"/>
  <c r="S16" i="3" s="1"/>
  <c r="T16" i="3" s="1"/>
  <c r="U16" i="3"/>
  <c r="V16" i="3"/>
  <c r="W16" i="3"/>
  <c r="X16" i="3"/>
  <c r="AI16" i="3" s="1"/>
  <c r="Y16" i="3"/>
  <c r="AJ16" i="3" s="1"/>
  <c r="Z16" i="3"/>
  <c r="AK16" i="3" s="1"/>
  <c r="AA16" i="3"/>
  <c r="AL16" i="3" s="1"/>
  <c r="AB16" i="3"/>
  <c r="AM16" i="3" s="1"/>
  <c r="AC16" i="3"/>
  <c r="AN16" i="3" s="1"/>
  <c r="AD16" i="3"/>
  <c r="AO16" i="3" s="1"/>
  <c r="AE16" i="3"/>
  <c r="AP16" i="3" s="1"/>
  <c r="I17" i="3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T17" i="3" s="1"/>
  <c r="U17" i="3"/>
  <c r="V17" i="3"/>
  <c r="AG17" i="3" s="1"/>
  <c r="W17" i="3"/>
  <c r="X17" i="3"/>
  <c r="AI17" i="3" s="1"/>
  <c r="Y17" i="3"/>
  <c r="AJ17" i="3" s="1"/>
  <c r="Z17" i="3"/>
  <c r="AK17" i="3" s="1"/>
  <c r="AA17" i="3"/>
  <c r="AL17" i="3" s="1"/>
  <c r="AB17" i="3"/>
  <c r="AM17" i="3" s="1"/>
  <c r="AC17" i="3"/>
  <c r="AN17" i="3" s="1"/>
  <c r="AD17" i="3"/>
  <c r="AO17" i="3" s="1"/>
  <c r="AE17" i="3"/>
  <c r="AP17" i="3" s="1"/>
  <c r="AI21" i="3"/>
  <c r="AI7" i="3" s="1"/>
  <c r="AI22" i="3"/>
  <c r="AI31" i="3"/>
  <c r="AP11" i="3" s="1"/>
  <c r="AI32" i="3"/>
  <c r="AF17" i="3" l="1"/>
  <c r="AH16" i="3"/>
  <c r="AJ15" i="3"/>
  <c r="AL14" i="3"/>
  <c r="AN13" i="3"/>
  <c r="AP12" i="3"/>
  <c r="AF9" i="3"/>
  <c r="AH8" i="3"/>
  <c r="AJ7" i="3"/>
  <c r="AL6" i="3"/>
  <c r="AN5" i="3"/>
  <c r="AP4" i="3"/>
  <c r="AG16" i="3"/>
  <c r="AO12" i="3"/>
  <c r="AF8" i="3"/>
  <c r="AH7" i="3"/>
  <c r="AJ6" i="3"/>
  <c r="AL5" i="3"/>
  <c r="AN4" i="3"/>
  <c r="AO4" i="3"/>
  <c r="AH15" i="3"/>
  <c r="AG15" i="3"/>
  <c r="AK13" i="3"/>
  <c r="AM12" i="3"/>
  <c r="AO11" i="3"/>
  <c r="AG7" i="3"/>
  <c r="AI6" i="3"/>
  <c r="AK5" i="3"/>
  <c r="AM4" i="3"/>
  <c r="AF15" i="3"/>
  <c r="AH14" i="3"/>
  <c r="AJ13" i="3"/>
  <c r="AL12" i="3"/>
  <c r="AN11" i="3"/>
  <c r="AP10" i="3"/>
  <c r="AF7" i="3"/>
  <c r="AH6" i="3"/>
  <c r="AJ5" i="3"/>
  <c r="AL4" i="3"/>
  <c r="AK14" i="3"/>
  <c r="AG8" i="3"/>
  <c r="AI14" i="3"/>
  <c r="AJ14" i="3"/>
  <c r="AK6" i="3"/>
  <c r="AN12" i="3"/>
  <c r="AF16" i="3"/>
  <c r="AM13" i="3"/>
  <c r="AM5" i="3"/>
  <c r="AL13" i="3"/>
  <c r="AI15" i="3"/>
  <c r="AH17" i="3"/>
  <c r="AL15" i="3"/>
  <c r="AN14" i="3"/>
  <c r="AP13" i="3"/>
  <c r="AB22" i="2" l="1"/>
  <c r="AC28" i="2"/>
  <c r="AB28" i="2"/>
  <c r="AC27" i="2"/>
  <c r="AB27" i="2"/>
  <c r="AC26" i="2"/>
  <c r="AB26" i="2"/>
  <c r="AC25" i="2"/>
  <c r="AB25" i="2"/>
  <c r="AC24" i="2"/>
  <c r="AB24" i="2"/>
  <c r="AC23" i="2"/>
  <c r="AB23" i="2"/>
  <c r="AC22" i="2"/>
  <c r="AD23" i="2" l="1"/>
  <c r="AD25" i="2"/>
  <c r="AD22" i="2"/>
  <c r="AD28" i="2"/>
  <c r="AD24" i="2"/>
  <c r="AD26" i="2"/>
  <c r="AD27" i="2"/>
  <c r="AB17" i="2"/>
  <c r="AB18" i="2"/>
  <c r="AB19" i="2"/>
  <c r="AB20" i="2"/>
  <c r="AB21" i="2"/>
  <c r="AC21" i="2"/>
  <c r="AC20" i="2"/>
  <c r="AC19" i="2"/>
  <c r="AC18" i="2"/>
  <c r="AC17" i="2"/>
  <c r="AC16" i="2"/>
  <c r="AB16" i="2"/>
  <c r="AD21" i="2" l="1"/>
  <c r="AD16" i="2"/>
  <c r="AD19" i="2"/>
  <c r="AD20" i="2"/>
  <c r="AD17" i="2"/>
  <c r="AD18" i="2"/>
  <c r="AC15" i="2"/>
  <c r="AB15" i="2"/>
  <c r="AC14" i="2"/>
  <c r="AB14" i="2"/>
  <c r="AC13" i="2"/>
  <c r="AB13" i="2"/>
  <c r="AC12" i="2"/>
  <c r="AB12" i="2"/>
  <c r="AC11" i="2"/>
  <c r="AB11" i="2"/>
  <c r="AC10" i="2"/>
  <c r="AB10" i="2"/>
  <c r="AD14" i="2" l="1"/>
  <c r="AD15" i="2"/>
  <c r="AD13" i="2"/>
  <c r="AD12" i="2"/>
  <c r="AD11" i="2"/>
  <c r="AD10" i="2"/>
  <c r="AC25" i="1"/>
  <c r="AD25" i="1"/>
  <c r="AB9" i="2"/>
  <c r="AB3" i="2"/>
  <c r="AC9" i="2"/>
  <c r="AC8" i="2"/>
  <c r="AB8" i="2"/>
  <c r="AC7" i="2"/>
  <c r="AB7" i="2"/>
  <c r="AC6" i="2"/>
  <c r="AB6" i="2"/>
  <c r="AC5" i="2"/>
  <c r="AB5" i="2"/>
  <c r="AC4" i="2"/>
  <c r="AB4" i="2"/>
  <c r="AC3" i="2"/>
  <c r="AD22" i="1"/>
  <c r="AD9" i="2" l="1"/>
  <c r="AD4" i="2"/>
  <c r="AD5" i="2"/>
  <c r="AD3" i="2"/>
  <c r="AD7" i="2"/>
  <c r="AD6" i="2"/>
  <c r="AD8" i="2"/>
  <c r="AD24" i="1"/>
  <c r="AC24" i="1"/>
  <c r="AD23" i="1"/>
  <c r="AC23" i="1"/>
  <c r="AC22" i="1"/>
  <c r="AD21" i="1"/>
  <c r="AC21" i="1"/>
  <c r="AE24" i="1" l="1"/>
  <c r="AE21" i="1"/>
  <c r="AE22" i="1"/>
  <c r="AE25" i="1"/>
  <c r="AE23" i="1"/>
  <c r="AD20" i="1"/>
  <c r="AC20" i="1"/>
  <c r="AD19" i="1"/>
  <c r="AC19" i="1"/>
  <c r="AD18" i="1"/>
  <c r="AC18" i="1"/>
  <c r="AD17" i="1"/>
  <c r="AC17" i="1"/>
  <c r="AD16" i="1"/>
  <c r="AC16" i="1"/>
  <c r="AD15" i="1"/>
  <c r="AC15" i="1"/>
  <c r="AE15" i="1" l="1"/>
  <c r="AE20" i="1"/>
  <c r="AE17" i="1"/>
  <c r="AE18" i="1"/>
  <c r="AE16" i="1"/>
  <c r="AE19" i="1"/>
  <c r="AC3" i="1" l="1"/>
  <c r="AD3" i="1"/>
  <c r="AE3" i="1" l="1"/>
  <c r="AD14" i="1" l="1"/>
  <c r="AC14" i="1"/>
  <c r="AD13" i="1"/>
  <c r="AC13" i="1"/>
  <c r="AD12" i="1"/>
  <c r="AC12" i="1"/>
  <c r="AD11" i="1"/>
  <c r="AC11" i="1"/>
  <c r="AD10" i="1"/>
  <c r="AC10" i="1"/>
  <c r="AD9" i="1"/>
  <c r="AC9" i="1"/>
  <c r="AD8" i="1"/>
  <c r="AC8" i="1"/>
  <c r="AD7" i="1"/>
  <c r="AC7" i="1"/>
  <c r="AD6" i="1"/>
  <c r="AC6" i="1"/>
  <c r="AD5" i="1"/>
  <c r="AC5" i="1"/>
  <c r="AD4" i="1"/>
  <c r="AC4" i="1"/>
  <c r="AE13" i="1" l="1"/>
  <c r="AE14" i="1"/>
  <c r="AE7" i="1"/>
  <c r="AE4" i="1"/>
  <c r="AE6" i="1"/>
  <c r="AE8" i="1"/>
  <c r="AE10" i="1"/>
  <c r="AE11" i="1"/>
  <c r="AE12" i="1"/>
  <c r="AE9" i="1"/>
  <c r="AE5" i="1"/>
</calcChain>
</file>

<file path=xl/sharedStrings.xml><?xml version="1.0" encoding="utf-8"?>
<sst xmlns="http://schemas.openxmlformats.org/spreadsheetml/2006/main" count="4348" uniqueCount="613">
  <si>
    <t>Sample:</t>
  </si>
  <si>
    <t>CD8</t>
  </si>
  <si>
    <t>CD62L</t>
  </si>
  <si>
    <t>TIM3</t>
  </si>
  <si>
    <t>TOX</t>
  </si>
  <si>
    <t>GZMB</t>
  </si>
  <si>
    <t>TBET</t>
  </si>
  <si>
    <t>LAG3</t>
  </si>
  <si>
    <t>CD62L+</t>
  </si>
  <si>
    <t>CD73</t>
  </si>
  <si>
    <t>CD45RO</t>
  </si>
  <si>
    <t>CCR7+</t>
  </si>
  <si>
    <t>CD45RO+</t>
  </si>
  <si>
    <t>donor</t>
  </si>
  <si>
    <t>NTC +</t>
  </si>
  <si>
    <t>Vhl+</t>
  </si>
  <si>
    <t>PC070b</t>
  </si>
  <si>
    <t>DAY6_RV053 d4 NTC 1_001.fcs</t>
  </si>
  <si>
    <t>DAY6_RV053 d4 VHL 1_002.fcs</t>
  </si>
  <si>
    <t>DAY6_RV053 d15 NTC 1_003.fcs</t>
  </si>
  <si>
    <t>O3</t>
  </si>
  <si>
    <t>DAY6_RV053 d15 VHL 1_004.fcs</t>
  </si>
  <si>
    <t>PC070c</t>
  </si>
  <si>
    <t>n/a</t>
  </si>
  <si>
    <t>day6 donor 03_NTC_001_006.fcs</t>
  </si>
  <si>
    <t>day6 donor 3_NTC_001_038.fcs</t>
  </si>
  <si>
    <t>day6 donor 03_VHL_001_007.fcs</t>
  </si>
  <si>
    <t>day6 donor 3_VHL_001_039.fcs</t>
  </si>
  <si>
    <t>day6 donor 8_NTC_001_022.fcs</t>
  </si>
  <si>
    <t>day6 donor 8_VHL_001_023.fcs</t>
  </si>
  <si>
    <t>day6 donor 9_NTC_001_030.fcs</t>
  </si>
  <si>
    <t>day6 donor 9_VHL_001_031.fcs</t>
  </si>
  <si>
    <t>PC070d</t>
  </si>
  <si>
    <t>day6_Tube_089_066.fcs</t>
  </si>
  <si>
    <t>day6_Tube_090_067.fcs</t>
  </si>
  <si>
    <t>day6_Tube_091_068.fcs</t>
  </si>
  <si>
    <t>day6_Tube_092_069.fcs</t>
  </si>
  <si>
    <t>day6_Tube_093_070.fcs</t>
  </si>
  <si>
    <t>day6_Tube_094_071.fcs</t>
  </si>
  <si>
    <t>day6_Tube_095_072.fcs</t>
  </si>
  <si>
    <t>day6_Tube_096_073.fcs</t>
  </si>
  <si>
    <t>CD25</t>
  </si>
  <si>
    <t>TIGIT+</t>
  </si>
  <si>
    <t>donor2 NTC1.fcs</t>
  </si>
  <si>
    <t>donor2 VHL1.fcs</t>
  </si>
  <si>
    <t>PC070g</t>
  </si>
  <si>
    <t>CD95</t>
  </si>
  <si>
    <t>CD27+</t>
  </si>
  <si>
    <t>DAY6 DONOR4old_RV054 NTC 1_007.fcs</t>
  </si>
  <si>
    <t>DAY6 DONOR4old_RV054 NTC 2_008.fcs</t>
  </si>
  <si>
    <t>DAY6 DONOR4old_RV054 VHL 1_005.fcs</t>
  </si>
  <si>
    <t>O4</t>
  </si>
  <si>
    <t>PC070a</t>
  </si>
  <si>
    <t>VHL/NTC</t>
  </si>
  <si>
    <t>PFRN</t>
  </si>
  <si>
    <t>TCF1</t>
  </si>
  <si>
    <t>CD27</t>
  </si>
  <si>
    <t>CD127</t>
  </si>
  <si>
    <t>TIGIT</t>
  </si>
  <si>
    <t>%CD45RA</t>
  </si>
  <si>
    <t>CD45RA+</t>
  </si>
  <si>
    <t>LAG3+</t>
  </si>
  <si>
    <t>PD1+</t>
  </si>
  <si>
    <t>PC072b</t>
  </si>
  <si>
    <t>A1 Well_001.fcs</t>
  </si>
  <si>
    <t>B1 Well_002.fcs</t>
  </si>
  <si>
    <t>C1 Well_003.fcs</t>
  </si>
  <si>
    <t>D1 Well_004.fcs</t>
  </si>
  <si>
    <t>E1 Well_005.fcs</t>
  </si>
  <si>
    <t>F1 Well_006.fcs</t>
  </si>
  <si>
    <t>A2 Well_007.fcs</t>
  </si>
  <si>
    <t>B2 Well_008.fcs</t>
  </si>
  <si>
    <t>C2 Well_009.fcs</t>
  </si>
  <si>
    <t>D2 Well_010.fcs</t>
  </si>
  <si>
    <t>E2 Well_011.fcs</t>
  </si>
  <si>
    <t>F2 Well_012.fcs</t>
  </si>
  <si>
    <t>Perforin</t>
  </si>
  <si>
    <t>TBET+</t>
  </si>
  <si>
    <t>CD122</t>
  </si>
  <si>
    <t>CD45RA</t>
  </si>
  <si>
    <t>CA9</t>
  </si>
  <si>
    <t>E1 Well_025.fcs</t>
  </si>
  <si>
    <t>E2 Well_026.fcs</t>
  </si>
  <si>
    <t>E3 Well_027.fcs</t>
  </si>
  <si>
    <t>E4 Well_028.fcs</t>
  </si>
  <si>
    <t>E5 Well_029.fcs</t>
  </si>
  <si>
    <t>F1 Well_031.fcs</t>
  </si>
  <si>
    <t>F2 Well_032.fcs</t>
  </si>
  <si>
    <t>F3 Well_033.fcs</t>
  </si>
  <si>
    <t>F4 Well_034.fcs</t>
  </si>
  <si>
    <t>F5 Well_035.fcs</t>
  </si>
  <si>
    <t>PC072d</t>
  </si>
  <si>
    <t>CCR7</t>
  </si>
  <si>
    <t>Theoretical mean</t>
  </si>
  <si>
    <t>Actual mean</t>
  </si>
  <si>
    <t>Number of values</t>
  </si>
  <si>
    <t>One sample t test</t>
  </si>
  <si>
    <t>t, df</t>
  </si>
  <si>
    <t>t=3.179, df=5</t>
  </si>
  <si>
    <t>t=2.305, df=9</t>
  </si>
  <si>
    <t>t=4.299, df=8</t>
  </si>
  <si>
    <t>t=3.662, df=19</t>
  </si>
  <si>
    <t>t=0.6208, df=22</t>
  </si>
  <si>
    <t>t=3.140, df=5</t>
  </si>
  <si>
    <t>t=3.017, df=9</t>
  </si>
  <si>
    <t>t=2.559, df=16</t>
  </si>
  <si>
    <t>t=1.161, df=10</t>
  </si>
  <si>
    <t>t=4.813, df=4</t>
  </si>
  <si>
    <t>t=2.520, df=8</t>
  </si>
  <si>
    <t>t=2.787, df=15</t>
  </si>
  <si>
    <t>t=1.910, df=20</t>
  </si>
  <si>
    <t>t=2.732, df=5</t>
  </si>
  <si>
    <t>t=1.418, df=5</t>
  </si>
  <si>
    <t>t=6.107, df=4</t>
  </si>
  <si>
    <t>t=1.591, df=5</t>
  </si>
  <si>
    <t>P value (two tailed)</t>
  </si>
  <si>
    <t>P value summary</t>
  </si>
  <si>
    <t>*</t>
  </si>
  <si>
    <t>**</t>
  </si>
  <si>
    <t>ns</t>
  </si>
  <si>
    <t>Significant (alpha=0.05)?</t>
  </si>
  <si>
    <t>Yes</t>
  </si>
  <si>
    <t>No</t>
  </si>
  <si>
    <t>How big is the discrepancy?</t>
  </si>
  <si>
    <t>Discrepancy</t>
  </si>
  <si>
    <t>SD of discrepancy</t>
  </si>
  <si>
    <t>SEM of discrepancy</t>
  </si>
  <si>
    <t>95% confidence interval</t>
  </si>
  <si>
    <t>0.06388 to 0.6035</t>
  </si>
  <si>
    <t>-0.2911 to -0.002746</t>
  </si>
  <si>
    <t>-0.4034 to -0.1217</t>
  </si>
  <si>
    <t>-0.2375 to -0.06476</t>
  </si>
  <si>
    <t>-0.1353 to 0.07296</t>
  </si>
  <si>
    <t>-0.2098 to -0.02090</t>
  </si>
  <si>
    <t>0.02685 to 0.1877</t>
  </si>
  <si>
    <t>-0.2209 to -0.02074</t>
  </si>
  <si>
    <t>-0.1736 to 0.05466</t>
  </si>
  <si>
    <t>0.08225 to 0.3066</t>
  </si>
  <si>
    <t>-0.2587 to -0.01149</t>
  </si>
  <si>
    <t>0.03806 to 0.2857</t>
  </si>
  <si>
    <t>-0.1028 to 0.004537</t>
  </si>
  <si>
    <t>0.01062 to 0.3484</t>
  </si>
  <si>
    <t>-0.1093 to 0.3783</t>
  </si>
  <si>
    <t>0.08824 to 0.2354</t>
  </si>
  <si>
    <t>-0.04822 to 0.2049</t>
  </si>
  <si>
    <t>R squared (partial eta squared)</t>
  </si>
  <si>
    <t>70a</t>
  </si>
  <si>
    <t>70b</t>
  </si>
  <si>
    <t>70c</t>
  </si>
  <si>
    <t>70d</t>
  </si>
  <si>
    <t>70g</t>
  </si>
  <si>
    <t>0.647*</t>
  </si>
  <si>
    <t>0.836*</t>
  </si>
  <si>
    <t>72b</t>
  </si>
  <si>
    <t>40.297*</t>
  </si>
  <si>
    <t>1.797*</t>
  </si>
  <si>
    <t>7.851*</t>
  </si>
  <si>
    <t>4.005*</t>
  </si>
  <si>
    <t>0.802*</t>
  </si>
  <si>
    <t>2.598*</t>
  </si>
  <si>
    <t>2.395*</t>
  </si>
  <si>
    <t>1.888*</t>
  </si>
  <si>
    <t>72d</t>
  </si>
  <si>
    <t>1.602*</t>
  </si>
  <si>
    <t>1.487*</t>
  </si>
  <si>
    <t>outliers identified with grubbs method (alpha=0.05)</t>
  </si>
  <si>
    <t>data summary</t>
  </si>
  <si>
    <t>statistical analysis</t>
  </si>
  <si>
    <t>EXPERIMENT</t>
  </si>
  <si>
    <t>% TD</t>
  </si>
  <si>
    <t>CT</t>
  </si>
  <si>
    <t>FG</t>
  </si>
  <si>
    <t>PC068d day7 DMSO RV052_Tube_001_001.fcs</t>
  </si>
  <si>
    <t>PC068d day7 DMSO RV052_Tube_002_002.fcs</t>
  </si>
  <si>
    <t>PC068d day7 DMSO RV052_Tube_016_003.fcs</t>
  </si>
  <si>
    <t>PC068d day7 DMSO RV052_Tube_019_004.fcs</t>
  </si>
  <si>
    <t>PC068d day7 DMSO RV052_Tube_020_005.fcs</t>
  </si>
  <si>
    <t>PC068d day7 DMSO RV052_Tube_021_006.fcs</t>
  </si>
  <si>
    <t>PC068d day7 DMSO RV052_Tube_022_007.fcs</t>
  </si>
  <si>
    <t>PC068d day7 FG RV052_Tube_001_016.fcs</t>
  </si>
  <si>
    <t>PC068d day7 FG RV052_Tube_002_017.fcs</t>
  </si>
  <si>
    <t>PC068d day7 FG RV052_Tube_016_018.fcs</t>
  </si>
  <si>
    <t>PC068d day7 FG RV052_Tube_019_019.fcs</t>
  </si>
  <si>
    <t>PC068d day7 FG RV052_Tube_020_020.fcs</t>
  </si>
  <si>
    <t>PC068d day7 FG RV052_Tube_021_021.fcs</t>
  </si>
  <si>
    <t>PC068d day7 FG RV052_Tube_022_022.fcs</t>
  </si>
  <si>
    <t>PC068d day7 RV053 NTC_Tube_001_029.fcs</t>
  </si>
  <si>
    <t>PC068d day7 RV053 NTC_Tube_002_030.fcs</t>
  </si>
  <si>
    <t>PC068d day7 RV053 NTC_Tube_016_031.fcs</t>
  </si>
  <si>
    <t>PC068d day7 RV053 NTC_Tube_019_032.fcs</t>
  </si>
  <si>
    <t>PC068d day7 RV053 NTC_Tube_020_033.fcs</t>
  </si>
  <si>
    <t>PC068d day7 RV053 NTC_Tube_021_034.fcs</t>
  </si>
  <si>
    <t>PC068d day7 RV053 NTC_Tube_022_035.fcs</t>
  </si>
  <si>
    <t>PC068d day7 RV053 VHL_Tube_001_036.fcs</t>
  </si>
  <si>
    <t>PC068d day7 RV053 VHL_Tube_002_037.fcs</t>
  </si>
  <si>
    <t>PC068d day7 RV053 VHL_Tube_016_038.fcs</t>
  </si>
  <si>
    <t>PC068d day7 RV053 VHL_Tube_019_039.fcs</t>
  </si>
  <si>
    <t>PC068d day7 RV053 VHL_Tube_020_040.fcs</t>
  </si>
  <si>
    <t>PC068d day7 RV053 VHL_Tube_021_041.fcs</t>
  </si>
  <si>
    <t>PC068d day7 RV053 VHL_Tube_022_042.fcs</t>
  </si>
  <si>
    <t>DMSO</t>
  </si>
  <si>
    <t>FG/DMSO</t>
  </si>
  <si>
    <t>PC068e</t>
  </si>
  <si>
    <t>MFI values</t>
  </si>
  <si>
    <t>beads</t>
  </si>
  <si>
    <t>PERFORIN</t>
  </si>
  <si>
    <t>a_21_Tube_004_001.fcs</t>
  </si>
  <si>
    <t>a_21_Tube_005_002.fcs</t>
  </si>
  <si>
    <t>a_21_Tube_006_003.fcs</t>
  </si>
  <si>
    <t>a_21_Tube_007_004.fcs</t>
  </si>
  <si>
    <t>a_21_Tube_008_005.fcs</t>
  </si>
  <si>
    <t>a_21_Tube_009_006.fcs</t>
  </si>
  <si>
    <t>b_FG 7days_Tube_004_007.fcs</t>
  </si>
  <si>
    <t>b_FG 7days_Tube_005_008.fcs</t>
  </si>
  <si>
    <t>b_FG 7days_Tube_006_009.fcs</t>
  </si>
  <si>
    <t>b_FG 7days_Tube_007_010.fcs</t>
  </si>
  <si>
    <t>b_FG 7days_Tube_008_011.fcs</t>
  </si>
  <si>
    <t>b_FG 7days_Tube_009_012.fcs</t>
  </si>
  <si>
    <t>PC072c</t>
  </si>
  <si>
    <t>A2 Well_002.fcs</t>
  </si>
  <si>
    <t>A3 Well_003.fcs</t>
  </si>
  <si>
    <t>A4 Well_004.fcs</t>
  </si>
  <si>
    <t>A5 Well_005.fcs</t>
  </si>
  <si>
    <t>A6 Well_006.fcs</t>
  </si>
  <si>
    <t>C1 Well_013.fcs</t>
  </si>
  <si>
    <t>C2 Well_014.fcs</t>
  </si>
  <si>
    <t>C3 Well_015.fcs</t>
  </si>
  <si>
    <t>C4 Well_016.fcs</t>
  </si>
  <si>
    <t>C5 Well_017.fcs</t>
  </si>
  <si>
    <t>C6 Well_018.fcs</t>
  </si>
  <si>
    <t>shVHL</t>
  </si>
  <si>
    <t>&lt;--- paste columns here</t>
  </si>
  <si>
    <t>7dFG</t>
  </si>
  <si>
    <t>A7 Well_007.fcs</t>
  </si>
  <si>
    <t>A8 Well_008.fcs</t>
  </si>
  <si>
    <t>D6 Well_042.fcs</t>
  </si>
  <si>
    <t>D7 Well_043.fcs</t>
  </si>
  <si>
    <t>D8 Well_044.fcs</t>
  </si>
  <si>
    <t>PC076d</t>
  </si>
  <si>
    <t>PC076c</t>
  </si>
  <si>
    <t>EOMES</t>
  </si>
  <si>
    <t>PD1</t>
  </si>
  <si>
    <t>PD-1</t>
  </si>
  <si>
    <t>1.662*</t>
  </si>
  <si>
    <t>2.0382*</t>
  </si>
  <si>
    <t>1.1445*</t>
  </si>
  <si>
    <t>1.0672*</t>
  </si>
  <si>
    <t>t=16.66, df=12</t>
  </si>
  <si>
    <t>t=0.4443, df=12</t>
  </si>
  <si>
    <t>t=0.6069, df=5</t>
  </si>
  <si>
    <t>t=2.600, df=23</t>
  </si>
  <si>
    <t>t=2.842, df=12</t>
  </si>
  <si>
    <t>t=0.2098, df=12</t>
  </si>
  <si>
    <t>t=0.6229, df=12</t>
  </si>
  <si>
    <t>t=4.209, df=18</t>
  </si>
  <si>
    <t>t=1.164, df=12</t>
  </si>
  <si>
    <t>t=2.976, df=12</t>
  </si>
  <si>
    <t>t=12.70, df=5</t>
  </si>
  <si>
    <t>t=1.363, df=25</t>
  </si>
  <si>
    <t>t=12.76, df=24</t>
  </si>
  <si>
    <t>t=1.003, df=5</t>
  </si>
  <si>
    <t>t=9.077, df=5</t>
  </si>
  <si>
    <t>t=5.330, df=12</t>
  </si>
  <si>
    <t>t=3.586, df=12</t>
  </si>
  <si>
    <t>t=4.666, df=6</t>
  </si>
  <si>
    <t>t=5.301, df=6</t>
  </si>
  <si>
    <t>&lt;0.0001</t>
  </si>
  <si>
    <t>****</t>
  </si>
  <si>
    <t>***</t>
  </si>
  <si>
    <t>-0.5626 to -0.4324</t>
  </si>
  <si>
    <t>-0.1609 to 0.2434</t>
  </si>
  <si>
    <t>-0.2575 to 0.1591</t>
  </si>
  <si>
    <t>-0.2033 to -0.02315</t>
  </si>
  <si>
    <t>0.05718 to 0.4330</t>
  </si>
  <si>
    <t>-0.1413 to 0.1165</t>
  </si>
  <si>
    <t>-0.09684 to 0.1744</t>
  </si>
  <si>
    <t>-0.3241 to -0.1083</t>
  </si>
  <si>
    <t>-0.2704 to 0.08204</t>
  </si>
  <si>
    <t>0.05257 to 0.3398</t>
  </si>
  <si>
    <t>1.206 to 1.819</t>
  </si>
  <si>
    <t>-0.2657 to 0.05407</t>
  </si>
  <si>
    <t>-0.3873 to -0.2795</t>
  </si>
  <si>
    <t>-0.2190 to 0.09606</t>
  </si>
  <si>
    <t>-0.1728 to -0.09655</t>
  </si>
  <si>
    <t>-0.2095 to -0.08792</t>
  </si>
  <si>
    <t>-0.1358 to -0.03314</t>
  </si>
  <si>
    <t>-0.07176 to -0.02238</t>
  </si>
  <si>
    <t>0.1505 to 0.4086</t>
  </si>
  <si>
    <t>Norm</t>
  </si>
  <si>
    <t>norm</t>
  </si>
  <si>
    <t>shNTC</t>
  </si>
  <si>
    <t>Data summary</t>
  </si>
  <si>
    <t>21%</t>
  </si>
  <si>
    <t>[Agonist] vs. normalized response</t>
  </si>
  <si>
    <t>Best-fit values</t>
  </si>
  <si>
    <t>EC50</t>
  </si>
  <si>
    <t>logEC50</t>
  </si>
  <si>
    <t>95% CI (profile likelihood)</t>
  </si>
  <si>
    <t>0.2408 to 0.3093</t>
  </si>
  <si>
    <t>1.039 to 1.516</t>
  </si>
  <si>
    <t>-0.6184 to -0.5096</t>
  </si>
  <si>
    <t>0.01677 to 0.1806</t>
  </si>
  <si>
    <t>Goodness of Fit</t>
  </si>
  <si>
    <t>Degrees of Freedom</t>
  </si>
  <si>
    <t>R squared</t>
  </si>
  <si>
    <t>Sum of Squares</t>
  </si>
  <si>
    <t>Sy.x</t>
  </si>
  <si>
    <t>Constraints</t>
  </si>
  <si>
    <t>EC50 &gt; 0</t>
  </si>
  <si>
    <t>Number of points</t>
  </si>
  <si>
    <t># of X values</t>
  </si>
  <si>
    <t># Y values analyzed</t>
  </si>
  <si>
    <t>Shapiro-Wilk test</t>
  </si>
  <si>
    <t>W</t>
  </si>
  <si>
    <t>P value</t>
  </si>
  <si>
    <t>Passed normality test (alpha=0.05)?</t>
  </si>
  <si>
    <t>Wilcoxon matched-pairs signed rank test</t>
  </si>
  <si>
    <t>Exact or approximate P value?</t>
  </si>
  <si>
    <t>Exact</t>
  </si>
  <si>
    <t>Significantly different (P &lt; 0.05)?</t>
  </si>
  <si>
    <t>One- or two-tailed P value?</t>
  </si>
  <si>
    <t>Two-tailed</t>
  </si>
  <si>
    <t>Sum of positive, negative ranks</t>
  </si>
  <si>
    <t>28.00 , 0.000</t>
  </si>
  <si>
    <t>Sum of signed ranks (W)</t>
  </si>
  <si>
    <t>Number of pairs</t>
  </si>
  <si>
    <t>Number of ties (ignored)</t>
  </si>
  <si>
    <t>Normality test</t>
  </si>
  <si>
    <t>Statistical analysis</t>
  </si>
  <si>
    <t>FG-4592</t>
  </si>
  <si>
    <t>#</t>
  </si>
  <si>
    <t>%RQR8+</t>
  </si>
  <si>
    <t>Cells/ml</t>
  </si>
  <si>
    <t>total td cells</t>
  </si>
  <si>
    <t>RAW values</t>
  </si>
  <si>
    <t>Normalized values</t>
  </si>
  <si>
    <t>1 to 7</t>
  </si>
  <si>
    <t>A</t>
  </si>
  <si>
    <t>NEG CT</t>
  </si>
  <si>
    <t>B</t>
  </si>
  <si>
    <t>POS CT</t>
  </si>
  <si>
    <t>C</t>
  </si>
  <si>
    <t>D</t>
  </si>
  <si>
    <t>E</t>
  </si>
  <si>
    <t>F</t>
  </si>
  <si>
    <t>G</t>
  </si>
  <si>
    <t>H</t>
  </si>
  <si>
    <t>ct vs fg 7 days</t>
  </si>
  <si>
    <t>8 to 14</t>
  </si>
  <si>
    <t>lowest ET ratio</t>
  </si>
  <si>
    <t>number of E:T ratios</t>
  </si>
  <si>
    <t>highest E:T ratio</t>
  </si>
  <si>
    <t>RAW values + normalization</t>
  </si>
  <si>
    <t>EC50 values (E:T ratio)</t>
  </si>
  <si>
    <t>Resazurin absorbance</t>
  </si>
  <si>
    <t>%cytotoxicity</t>
  </si>
  <si>
    <t>03</t>
  </si>
  <si>
    <t>8</t>
  </si>
  <si>
    <t>9</t>
  </si>
  <si>
    <t>7</t>
  </si>
  <si>
    <t>16</t>
  </si>
  <si>
    <t>17</t>
  </si>
  <si>
    <t>ET ratio</t>
  </si>
  <si>
    <t>Donor</t>
  </si>
  <si>
    <t>XY graph</t>
  </si>
  <si>
    <t>NTC shRNA</t>
  </si>
  <si>
    <t>VHL shRNA</t>
  </si>
  <si>
    <t>Table Analyzed</t>
  </si>
  <si>
    <t>Column B</t>
  </si>
  <si>
    <t>vs.</t>
  </si>
  <si>
    <t>Column A</t>
  </si>
  <si>
    <t>pos</t>
  </si>
  <si>
    <t>neg</t>
  </si>
  <si>
    <t>Resazurin absorbance values</t>
  </si>
  <si>
    <t>PC070i</t>
  </si>
  <si>
    <t>7 NTC</t>
  </si>
  <si>
    <t>7 VHL</t>
  </si>
  <si>
    <t>16 NTC</t>
  </si>
  <si>
    <t>16 VHL</t>
  </si>
  <si>
    <t>17 NTC</t>
  </si>
  <si>
    <t>17 VHL</t>
  </si>
  <si>
    <t>3 NTC</t>
  </si>
  <si>
    <t>3 VHL</t>
  </si>
  <si>
    <t>Experiment ID / donor #</t>
  </si>
  <si>
    <t>T cell # ↓</t>
  </si>
  <si>
    <t>T cell # -&gt;</t>
  </si>
  <si>
    <t>04 VHL</t>
  </si>
  <si>
    <t>04 NTC</t>
  </si>
  <si>
    <r>
      <t xml:space="preserve">PC070b </t>
    </r>
    <r>
      <rPr>
        <sz val="11"/>
        <color theme="1"/>
        <rFont val="Arial"/>
        <family val="2"/>
      </rPr>
      <t>donor 04</t>
    </r>
  </si>
  <si>
    <r>
      <rPr>
        <b/>
        <sz val="11"/>
        <color theme="1"/>
        <rFont val="Arial"/>
        <family val="2"/>
      </rPr>
      <t>PC070d</t>
    </r>
    <r>
      <rPr>
        <sz val="11"/>
        <color theme="1"/>
        <rFont val="Arial"/>
        <family val="2"/>
      </rPr>
      <t xml:space="preserve"> donor 3 7 16 and 17</t>
    </r>
  </si>
  <si>
    <t>Pos CT (no T cells)</t>
  </si>
  <si>
    <t>Neg CT (no cancer cells and no T cells)</t>
  </si>
  <si>
    <t>Neg CT</t>
  </si>
  <si>
    <t>Pos CT</t>
  </si>
  <si>
    <t>% cytotoxicity</t>
  </si>
  <si>
    <t>8 VHL</t>
  </si>
  <si>
    <t>8 NTC</t>
  </si>
  <si>
    <t>03 VHL</t>
  </si>
  <si>
    <t>03 NTC</t>
  </si>
  <si>
    <r>
      <rPr>
        <b/>
        <sz val="11"/>
        <color theme="1"/>
        <rFont val="Arial"/>
        <family val="2"/>
      </rPr>
      <t xml:space="preserve">PC070c </t>
    </r>
    <r>
      <rPr>
        <sz val="11"/>
        <color theme="1"/>
        <rFont val="Arial"/>
        <family val="2"/>
      </rPr>
      <t>donor 03 and 8</t>
    </r>
  </si>
  <si>
    <t>1859 to 2681</t>
  </si>
  <si>
    <t>1449 to 2094</t>
  </si>
  <si>
    <t>3.269 to 3.428</t>
  </si>
  <si>
    <t>3.161 to 3.321</t>
  </si>
  <si>
    <r>
      <rPr>
        <b/>
        <sz val="11"/>
        <color theme="1"/>
        <rFont val="Arial"/>
        <family val="2"/>
      </rPr>
      <t>PC070i</t>
    </r>
    <r>
      <rPr>
        <sz val="11"/>
        <color theme="1"/>
        <rFont val="Arial"/>
        <family val="2"/>
      </rPr>
      <t xml:space="preserve"> 7 donors</t>
    </r>
  </si>
  <si>
    <t>T cell # per well</t>
  </si>
  <si>
    <t>6.000 , -99.00</t>
  </si>
  <si>
    <t>04</t>
  </si>
  <si>
    <t>3</t>
  </si>
  <si>
    <t>ET ratio\donor</t>
  </si>
  <si>
    <t>mouse CD45 counts</t>
  </si>
  <si>
    <t>human CD45 counts</t>
  </si>
  <si>
    <t>mouse CD45</t>
  </si>
  <si>
    <t>human CD45</t>
  </si>
  <si>
    <t>RQR8+</t>
  </si>
  <si>
    <t>PC075b_A1_002.fcs</t>
  </si>
  <si>
    <t>PC075b_A2_003.fcs</t>
  </si>
  <si>
    <t>PC075b_A3_004.fcs</t>
  </si>
  <si>
    <t>NoT</t>
  </si>
  <si>
    <t>PC075b_B1_005.fcs</t>
  </si>
  <si>
    <t>PC075b_B2_006.fcs</t>
  </si>
  <si>
    <t>PC075b_C0_007.fcs</t>
  </si>
  <si>
    <t>PC075b_C1_008.fcs</t>
  </si>
  <si>
    <t>PC075b_C2_009.fcs</t>
  </si>
  <si>
    <t>PC075b_C3_010.fcs</t>
  </si>
  <si>
    <t>PC075b_D1_012.fcs</t>
  </si>
  <si>
    <t>PC075b_D2_013.fcs</t>
  </si>
  <si>
    <t>PC075b_D3_014.fcs</t>
  </si>
  <si>
    <t>PC075b_D4_015.fcs</t>
  </si>
  <si>
    <t>PC075b_E0_016.fcs</t>
  </si>
  <si>
    <t>PC075b_E1_017.fcs</t>
  </si>
  <si>
    <t>PC075b_E2_018.fcs</t>
  </si>
  <si>
    <t>PC075b_E4_020.fcs</t>
  </si>
  <si>
    <t>PC075b_F0_021.fcs</t>
  </si>
  <si>
    <t>PC075b_F1_022.fcs</t>
  </si>
  <si>
    <t>PC075b_F3_024.fcs</t>
  </si>
  <si>
    <t>RQR8+ counts</t>
  </si>
  <si>
    <t>RQR8- counts</t>
  </si>
  <si>
    <t>NoACT</t>
  </si>
  <si>
    <t>Unpaired t test</t>
  </si>
  <si>
    <t>t=3.717, df=13</t>
  </si>
  <si>
    <t>human CD8</t>
  </si>
  <si>
    <t>mouse cells</t>
  </si>
  <si>
    <t>For PC 220428_A_000.fcs</t>
  </si>
  <si>
    <t>For PC 220428_A_001.fcs</t>
  </si>
  <si>
    <t>For PC 220428_A_002.fcs</t>
  </si>
  <si>
    <t>For PC 220428_A_003.fcs</t>
  </si>
  <si>
    <t>For PC 220428_A_004.fcs</t>
  </si>
  <si>
    <t>For PC 220428_B_000.fcs</t>
  </si>
  <si>
    <t>For PC 220428_B_001.fcs</t>
  </si>
  <si>
    <t>For PC 220428_B_002.fcs</t>
  </si>
  <si>
    <t>For PC 220428_B_003.fcs</t>
  </si>
  <si>
    <t>For PC 220428_B_004.fcs</t>
  </si>
  <si>
    <t>For PC 220428_C_000.fcs</t>
  </si>
  <si>
    <t>For PC 220428_C_001.fcs</t>
  </si>
  <si>
    <t>For PC 220428_C_002.fcs</t>
  </si>
  <si>
    <t>For PC 220428_C_003.fcs</t>
  </si>
  <si>
    <t>For PC 220428_C_004.fcs</t>
  </si>
  <si>
    <t>For PC 220428_D_000.fcs</t>
  </si>
  <si>
    <t>For PC 220428_D_001.fcs</t>
  </si>
  <si>
    <t>For PC 220428_D_002.fcs</t>
  </si>
  <si>
    <t>For PC 220428_D_003.fcs</t>
  </si>
  <si>
    <t>For PC 220428_D_004.fcs</t>
  </si>
  <si>
    <t>For PC 220428_E_000.fcs</t>
  </si>
  <si>
    <t>For PC 220428_E_001.fcs</t>
  </si>
  <si>
    <t>For PC 220428_E_002.fcs</t>
  </si>
  <si>
    <t>For PC 220428_E_003.fcs</t>
  </si>
  <si>
    <t>For PC 220428_E_004.fcs</t>
  </si>
  <si>
    <t>For PC 220428_F_000.fcs</t>
  </si>
  <si>
    <t>For PC 220428_F_001.fcs</t>
  </si>
  <si>
    <t>For PC 220428_F_002.fcs</t>
  </si>
  <si>
    <t>For PC 220428_F_003.fcs</t>
  </si>
  <si>
    <t>For PC 220428_F_004.fcs</t>
  </si>
  <si>
    <t>For PC 220428_G_000.fcs</t>
  </si>
  <si>
    <t>For PC 220428_G_001.fcs</t>
  </si>
  <si>
    <t>For PC 220428_G_002.fcs</t>
  </si>
  <si>
    <t>For PC 220428_G_003.fcs</t>
  </si>
  <si>
    <t>For PC 220428_G_004.fcs</t>
  </si>
  <si>
    <t>For PC 220428_H_000.fcs</t>
  </si>
  <si>
    <t>For PC 220428_H_001.fcs</t>
  </si>
  <si>
    <t>For PC 220428_H_002.fcs</t>
  </si>
  <si>
    <t>For PC 220428_H_003.fcs</t>
  </si>
  <si>
    <t>For PC 220428_H_004.fcs</t>
  </si>
  <si>
    <t>human CD8 counts</t>
  </si>
  <si>
    <t>bead counts</t>
  </si>
  <si>
    <t>40ul of blood</t>
  </si>
  <si>
    <t>10200 beads per well</t>
  </si>
  <si>
    <t>PC075 blood VHL</t>
  </si>
  <si>
    <t>Mann Whitney test</t>
  </si>
  <si>
    <t>Sum of ranks in column A,B</t>
  </si>
  <si>
    <t>148 , 152</t>
  </si>
  <si>
    <t>Mann-Whitney U</t>
  </si>
  <si>
    <t>Lin</t>
  </si>
  <si>
    <t>Ear#</t>
  </si>
  <si>
    <t>Cage</t>
  </si>
  <si>
    <t>Date</t>
  </si>
  <si>
    <t>Age (w)</t>
  </si>
  <si>
    <t>Day (0=tumor injection)</t>
  </si>
  <si>
    <t>Day (0=ACT)</t>
  </si>
  <si>
    <t>Group</t>
  </si>
  <si>
    <t>Auto-ID</t>
  </si>
  <si>
    <t>Cage-ID</t>
  </si>
  <si>
    <t>Weight</t>
  </si>
  <si>
    <t>Tumor (a)</t>
  </si>
  <si>
    <t>Tumor (b)</t>
  </si>
  <si>
    <t>Weight change (%)</t>
  </si>
  <si>
    <t>Tumor vol (mm3)</t>
  </si>
  <si>
    <t>NSG65</t>
  </si>
  <si>
    <t>NSG66</t>
  </si>
  <si>
    <t>NSG67</t>
  </si>
  <si>
    <t>NSG68</t>
  </si>
  <si>
    <t>NSG69</t>
  </si>
  <si>
    <t>NSG70</t>
  </si>
  <si>
    <t>NSG71</t>
  </si>
  <si>
    <t>NSG72</t>
  </si>
  <si>
    <t>NSG73</t>
  </si>
  <si>
    <t>NSG74</t>
  </si>
  <si>
    <t>NSG75</t>
  </si>
  <si>
    <t>NSG76</t>
  </si>
  <si>
    <t>NSG77</t>
  </si>
  <si>
    <t>NSG78</t>
  </si>
  <si>
    <t>NSG79</t>
  </si>
  <si>
    <t>NSG80</t>
  </si>
  <si>
    <t>NSG81</t>
  </si>
  <si>
    <t>NSG82</t>
  </si>
  <si>
    <t>NSG83</t>
  </si>
  <si>
    <t>NSG84</t>
  </si>
  <si>
    <t>NSG85</t>
  </si>
  <si>
    <t>NSG86</t>
  </si>
  <si>
    <t>NSG87</t>
  </si>
  <si>
    <t>NSG88</t>
  </si>
  <si>
    <t>NSG89</t>
  </si>
  <si>
    <t>NSG90</t>
  </si>
  <si>
    <t>NSG91</t>
  </si>
  <si>
    <t>NSG92</t>
  </si>
  <si>
    <t>NSG93</t>
  </si>
  <si>
    <t>NSG94</t>
  </si>
  <si>
    <t>HER2_21</t>
  </si>
  <si>
    <t>HER2_FG</t>
  </si>
  <si>
    <t>Noact</t>
  </si>
  <si>
    <t>T CELLS</t>
  </si>
  <si>
    <t>700mm3</t>
  </si>
  <si>
    <t>Survival analysis</t>
  </si>
  <si>
    <t>21 DMSO CT</t>
  </si>
  <si>
    <t>Raw data</t>
  </si>
  <si>
    <t>Tumour volume summary</t>
  </si>
  <si>
    <t>Exponential (Malthusian) growth</t>
  </si>
  <si>
    <t>Y0</t>
  </si>
  <si>
    <t>k</t>
  </si>
  <si>
    <t>DoublingTime</t>
  </si>
  <si>
    <t>21% DMSO CT</t>
  </si>
  <si>
    <t>P</t>
  </si>
  <si>
    <t>N</t>
  </si>
  <si>
    <t>V</t>
  </si>
  <si>
    <t>A1</t>
  </si>
  <si>
    <t>C0</t>
  </si>
  <si>
    <t>F4</t>
  </si>
  <si>
    <t>G1</t>
  </si>
  <si>
    <t>G4</t>
  </si>
  <si>
    <t>H0</t>
  </si>
  <si>
    <t>H3</t>
  </si>
  <si>
    <t>HER2_NTC</t>
  </si>
  <si>
    <t>HER2_VHL</t>
  </si>
  <si>
    <t>557271</t>
  </si>
  <si>
    <t>557284</t>
  </si>
  <si>
    <t>557286</t>
  </si>
  <si>
    <t>557288</t>
  </si>
  <si>
    <t>557291</t>
  </si>
  <si>
    <t>557293</t>
  </si>
  <si>
    <t>557301</t>
  </si>
  <si>
    <t>557302</t>
  </si>
  <si>
    <t>557304</t>
  </si>
  <si>
    <t>557305</t>
  </si>
  <si>
    <t>557308</t>
  </si>
  <si>
    <t>557279</t>
  </si>
  <si>
    <t>557292</t>
  </si>
  <si>
    <t>557294</t>
  </si>
  <si>
    <t>557295</t>
  </si>
  <si>
    <t>557272</t>
  </si>
  <si>
    <t>557274</t>
  </si>
  <si>
    <t>557275</t>
  </si>
  <si>
    <t>557276</t>
  </si>
  <si>
    <t>557277</t>
  </si>
  <si>
    <t>557278</t>
  </si>
  <si>
    <t>557280</t>
  </si>
  <si>
    <t>557287</t>
  </si>
  <si>
    <t>557290</t>
  </si>
  <si>
    <t>557299</t>
  </si>
  <si>
    <t>557306</t>
  </si>
  <si>
    <t>557309</t>
  </si>
  <si>
    <t>RAW data</t>
  </si>
  <si>
    <t>Log-rank (Mantel-Cox) test</t>
  </si>
  <si>
    <t>Chi square</t>
  </si>
  <si>
    <t>df</t>
  </si>
  <si>
    <t>Are the survival curves sig different?</t>
  </si>
  <si>
    <t>Gehan-Breslow-Wilcoxon test</t>
  </si>
  <si>
    <t>Median survival</t>
  </si>
  <si>
    <t>Ratio (and its reciprocal)</t>
  </si>
  <si>
    <t>95% CI of ratio</t>
  </si>
  <si>
    <t>0.3914 to 2.170</t>
  </si>
  <si>
    <t>0.4608 to 2.555</t>
  </si>
  <si>
    <t>Hazard Ratio (Mantel-Haenszel)</t>
  </si>
  <si>
    <t>A/C</t>
  </si>
  <si>
    <t>C/A</t>
  </si>
  <si>
    <t>1.011 to 7.175</t>
  </si>
  <si>
    <t>0.1394 to 0.9896</t>
  </si>
  <si>
    <t>Hazard Ratio (logrank)</t>
  </si>
  <si>
    <t>0.8818 to 5.400</t>
  </si>
  <si>
    <t>0.1852 to 1.134</t>
  </si>
  <si>
    <t>day0= ACT</t>
  </si>
  <si>
    <t>plate 1</t>
  </si>
  <si>
    <t>plate 2</t>
  </si>
  <si>
    <t>neg 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</si>
</sst>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  <font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0"/>
      <color rgb="FFFF0000"/>
      <name val="Arial"/>
      <family val="2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1"/>
      <color theme="4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theme="0"/>
      <name val="Arial"/>
      <family val="2"/>
    </font>
    <font>
      <sz val="11"/>
      <color theme="4"/>
      <name val="Arial"/>
      <family val="2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ourier"/>
      <family val="1"/>
    </font>
    <font>
      <sz val="12"/>
      <name val="Courier"/>
      <family val="1"/>
    </font>
    <font>
      <sz val="12"/>
      <color theme="1"/>
      <name val="Courier"/>
      <family val="1"/>
    </font>
    <font>
      <i/>
      <sz val="10"/>
      <color theme="1"/>
      <name val="Arial"/>
      <family val="2"/>
    </font>
    <font>
      <b/>
      <sz val="14"/>
      <color theme="0"/>
      <name val="Arial"/>
      <family val="2"/>
    </font>
    <font>
      <b/>
      <sz val="20"/>
      <color theme="0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41">
    <xf numFmtId="0" fontId="0" fillId="0" borderId="0" xfId="0"/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9" borderId="0" xfId="0" applyFill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7" borderId="0" xfId="0" applyFill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2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6" borderId="0" xfId="0" applyFill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4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2" fillId="4" borderId="0" xfId="0" applyFont="1" applyFill="1" applyAlignment="1">
      <alignment horizontal="left"/>
    </xf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8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0" fillId="0" borderId="16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9" borderId="0" xfId="0" applyFill="1" applyAlignment="1">
      <alignment horizontal="left"/>
    </xf>
    <xf numFmtId="0" fontId="0" fillId="7" borderId="0" xfId="0" applyFill="1" applyAlignment="1">
      <alignment horizontal="left"/>
    </xf>
    <xf numFmtId="0" fontId="0" fillId="0" borderId="7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3" borderId="5" xfId="0" applyFill="1" applyBorder="1" applyAlignment="1">
      <alignment horizontal="left"/>
    </xf>
    <xf numFmtId="0" fontId="3" fillId="10" borderId="0" xfId="0" applyFont="1" applyFill="1" applyAlignment="1">
      <alignment horizontal="left"/>
    </xf>
    <xf numFmtId="0" fontId="0" fillId="5" borderId="0" xfId="0" applyFill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0" fillId="8" borderId="19" xfId="0" applyFill="1" applyBorder="1" applyAlignment="1">
      <alignment horizontal="left"/>
    </xf>
    <xf numFmtId="0" fontId="0" fillId="6" borderId="19" xfId="0" applyFill="1" applyBorder="1" applyAlignment="1">
      <alignment horizontal="left"/>
    </xf>
    <xf numFmtId="0" fontId="0" fillId="9" borderId="19" xfId="0" applyFill="1" applyBorder="1" applyAlignment="1">
      <alignment horizontal="left"/>
    </xf>
    <xf numFmtId="0" fontId="0" fillId="7" borderId="19" xfId="0" applyFill="1" applyBorder="1" applyAlignment="1">
      <alignment horizontal="left"/>
    </xf>
    <xf numFmtId="0" fontId="3" fillId="10" borderId="19" xfId="0" applyFont="1" applyFill="1" applyBorder="1" applyAlignment="1">
      <alignment horizontal="left"/>
    </xf>
    <xf numFmtId="0" fontId="3" fillId="11" borderId="0" xfId="0" applyFont="1" applyFill="1" applyAlignment="1">
      <alignment horizontal="left"/>
    </xf>
    <xf numFmtId="0" fontId="3" fillId="11" borderId="19" xfId="0" applyFont="1" applyFill="1" applyBorder="1"/>
    <xf numFmtId="0" fontId="3" fillId="11" borderId="0" xfId="0" applyFont="1" applyFill="1"/>
    <xf numFmtId="0" fontId="4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0" xfId="0" applyFont="1"/>
    <xf numFmtId="0" fontId="4" fillId="0" borderId="4" xfId="0" applyFont="1" applyBorder="1"/>
    <xf numFmtId="0" fontId="5" fillId="0" borderId="3" xfId="0" applyFont="1" applyBorder="1" applyAlignment="1">
      <alignment horizontal="left"/>
    </xf>
    <xf numFmtId="0" fontId="6" fillId="0" borderId="0" xfId="0" applyFont="1"/>
    <xf numFmtId="0" fontId="6" fillId="0" borderId="4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10" xfId="0" applyFont="1" applyBorder="1"/>
    <xf numFmtId="0" fontId="4" fillId="0" borderId="8" xfId="0" applyFont="1" applyBorder="1"/>
    <xf numFmtId="0" fontId="3" fillId="11" borderId="0" xfId="0" applyFont="1" applyFill="1" applyAlignment="1">
      <alignment horizontal="center"/>
    </xf>
    <xf numFmtId="0" fontId="0" fillId="3" borderId="0" xfId="0" applyFill="1"/>
    <xf numFmtId="0" fontId="0" fillId="0" borderId="5" xfId="0" applyBorder="1"/>
    <xf numFmtId="0" fontId="4" fillId="0" borderId="0" xfId="0" applyFont="1" applyAlignment="1">
      <alignment horizontal="left"/>
    </xf>
    <xf numFmtId="0" fontId="0" fillId="0" borderId="1" xfId="0" applyBorder="1"/>
    <xf numFmtId="0" fontId="0" fillId="0" borderId="3" xfId="0" applyBorder="1"/>
    <xf numFmtId="0" fontId="0" fillId="0" borderId="7" xfId="0" applyBorder="1"/>
    <xf numFmtId="0" fontId="0" fillId="0" borderId="4" xfId="0" applyBorder="1"/>
    <xf numFmtId="0" fontId="0" fillId="0" borderId="8" xfId="0" applyBorder="1"/>
    <xf numFmtId="165" fontId="0" fillId="0" borderId="4" xfId="0" applyNumberFormat="1" applyBorder="1"/>
    <xf numFmtId="165" fontId="0" fillId="0" borderId="8" xfId="0" applyNumberFormat="1" applyBorder="1"/>
    <xf numFmtId="0" fontId="2" fillId="4" borderId="0" xfId="0" applyFont="1" applyFill="1"/>
    <xf numFmtId="0" fontId="3" fillId="3" borderId="0" xfId="0" applyFont="1" applyFill="1"/>
    <xf numFmtId="0" fontId="0" fillId="5" borderId="0" xfId="0" applyFill="1"/>
    <xf numFmtId="0" fontId="0" fillId="15" borderId="0" xfId="0" applyFill="1"/>
    <xf numFmtId="1" fontId="0" fillId="15" borderId="0" xfId="0" applyNumberFormat="1" applyFill="1"/>
    <xf numFmtId="1" fontId="0" fillId="0" borderId="0" xfId="0" applyNumberFormat="1"/>
    <xf numFmtId="1" fontId="0" fillId="2" borderId="9" xfId="0" applyNumberFormat="1" applyFill="1" applyBorder="1"/>
    <xf numFmtId="1" fontId="0" fillId="2" borderId="10" xfId="0" applyNumberFormat="1" applyFill="1" applyBorder="1"/>
    <xf numFmtId="0" fontId="0" fillId="16" borderId="0" xfId="0" applyFill="1"/>
    <xf numFmtId="0" fontId="0" fillId="17" borderId="0" xfId="0" applyFill="1"/>
    <xf numFmtId="0" fontId="0" fillId="0" borderId="2" xfId="0" applyBorder="1"/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8" fillId="12" borderId="0" xfId="0" applyFont="1" applyFill="1"/>
    <xf numFmtId="1" fontId="0" fillId="2" borderId="0" xfId="0" applyNumberFormat="1" applyFill="1"/>
    <xf numFmtId="165" fontId="0" fillId="0" borderId="2" xfId="0" applyNumberFormat="1" applyBorder="1"/>
    <xf numFmtId="0" fontId="0" fillId="18" borderId="0" xfId="0" applyFill="1"/>
    <xf numFmtId="0" fontId="0" fillId="19" borderId="0" xfId="0" applyFill="1"/>
    <xf numFmtId="0" fontId="3" fillId="3" borderId="1" xfId="0" applyFont="1" applyFill="1" applyBorder="1"/>
    <xf numFmtId="0" fontId="3" fillId="3" borderId="9" xfId="0" applyFont="1" applyFill="1" applyBorder="1"/>
    <xf numFmtId="0" fontId="3" fillId="3" borderId="2" xfId="0" applyFont="1" applyFill="1" applyBorder="1"/>
    <xf numFmtId="0" fontId="0" fillId="3" borderId="1" xfId="0" applyFill="1" applyBorder="1"/>
    <xf numFmtId="0" fontId="9" fillId="0" borderId="4" xfId="0" applyFont="1" applyBorder="1"/>
    <xf numFmtId="0" fontId="3" fillId="3" borderId="3" xfId="0" applyFont="1" applyFill="1" applyBorder="1"/>
    <xf numFmtId="0" fontId="3" fillId="3" borderId="4" xfId="0" applyFont="1" applyFill="1" applyBorder="1"/>
    <xf numFmtId="0" fontId="2" fillId="0" borderId="3" xfId="0" applyFont="1" applyBorder="1"/>
    <xf numFmtId="0" fontId="2" fillId="0" borderId="0" xfId="0" applyFont="1"/>
    <xf numFmtId="0" fontId="2" fillId="0" borderId="4" xfId="0" applyFont="1" applyBorder="1"/>
    <xf numFmtId="2" fontId="2" fillId="0" borderId="3" xfId="0" applyNumberFormat="1" applyFont="1" applyBorder="1"/>
    <xf numFmtId="2" fontId="2" fillId="0" borderId="4" xfId="0" applyNumberFormat="1" applyFont="1" applyBorder="1"/>
    <xf numFmtId="2" fontId="0" fillId="0" borderId="3" xfId="0" applyNumberFormat="1" applyBorder="1"/>
    <xf numFmtId="2" fontId="0" fillId="0" borderId="0" xfId="0" applyNumberFormat="1"/>
    <xf numFmtId="2" fontId="0" fillId="0" borderId="1" xfId="0" applyNumberFormat="1" applyBorder="1"/>
    <xf numFmtId="2" fontId="0" fillId="0" borderId="9" xfId="0" applyNumberFormat="1" applyBorder="1"/>
    <xf numFmtId="2" fontId="0" fillId="0" borderId="2" xfId="0" applyNumberFormat="1" applyBorder="1"/>
    <xf numFmtId="2" fontId="0" fillId="0" borderId="4" xfId="0" applyNumberFormat="1" applyBorder="1"/>
    <xf numFmtId="0" fontId="0" fillId="0" borderId="5" xfId="0" applyBorder="1" applyAlignment="1">
      <alignment horizontal="center"/>
    </xf>
    <xf numFmtId="2" fontId="2" fillId="0" borderId="5" xfId="0" applyNumberFormat="1" applyFont="1" applyBorder="1"/>
    <xf numFmtId="2" fontId="2" fillId="0" borderId="12" xfId="0" applyNumberFormat="1" applyFont="1" applyBorder="1"/>
    <xf numFmtId="2" fontId="0" fillId="0" borderId="11" xfId="0" applyNumberFormat="1" applyBorder="1"/>
    <xf numFmtId="2" fontId="0" fillId="0" borderId="5" xfId="0" applyNumberFormat="1" applyBorder="1"/>
    <xf numFmtId="16" fontId="0" fillId="21" borderId="24" xfId="0" applyNumberFormat="1" applyFill="1" applyBorder="1" applyAlignment="1">
      <alignment horizontal="left" vertical="center" wrapText="1" indent="1"/>
    </xf>
    <xf numFmtId="0" fontId="10" fillId="21" borderId="24" xfId="0" applyFont="1" applyFill="1" applyBorder="1" applyAlignment="1">
      <alignment horizontal="center" vertical="center" wrapText="1"/>
    </xf>
    <xf numFmtId="0" fontId="11" fillId="22" borderId="24" xfId="0" applyFont="1" applyFill="1" applyBorder="1" applyAlignment="1">
      <alignment horizontal="center" vertical="center" wrapText="1"/>
    </xf>
    <xf numFmtId="0" fontId="11" fillId="23" borderId="24" xfId="0" applyFont="1" applyFill="1" applyBorder="1" applyAlignment="1">
      <alignment horizontal="center" vertical="center" wrapText="1"/>
    </xf>
    <xf numFmtId="0" fontId="11" fillId="24" borderId="24" xfId="0" applyFont="1" applyFill="1" applyBorder="1" applyAlignment="1">
      <alignment horizontal="center" vertical="center" wrapText="1"/>
    </xf>
    <xf numFmtId="0" fontId="11" fillId="25" borderId="24" xfId="0" applyFont="1" applyFill="1" applyBorder="1" applyAlignment="1">
      <alignment horizontal="center" vertical="center" wrapText="1"/>
    </xf>
    <xf numFmtId="0" fontId="11" fillId="26" borderId="24" xfId="0" applyFont="1" applyFill="1" applyBorder="1" applyAlignment="1">
      <alignment horizontal="center" vertical="center" wrapText="1"/>
    </xf>
    <xf numFmtId="0" fontId="11" fillId="27" borderId="24" xfId="0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30" borderId="24" xfId="0" applyFont="1" applyFill="1" applyBorder="1" applyAlignment="1">
      <alignment horizontal="center" vertical="center" wrapText="1"/>
    </xf>
    <xf numFmtId="0" fontId="11" fillId="31" borderId="24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4" borderId="24" xfId="0" applyFont="1" applyFill="1" applyBorder="1" applyAlignment="1">
      <alignment horizontal="center" vertical="center" wrapText="1"/>
    </xf>
    <xf numFmtId="0" fontId="11" fillId="35" borderId="24" xfId="0" applyFont="1" applyFill="1" applyBorder="1" applyAlignment="1">
      <alignment horizontal="center" vertical="center" wrapText="1"/>
    </xf>
    <xf numFmtId="0" fontId="10" fillId="21" borderId="25" xfId="0" applyFont="1" applyFill="1" applyBorder="1" applyAlignment="1">
      <alignment horizontal="center" vertical="center" wrapText="1"/>
    </xf>
    <xf numFmtId="0" fontId="0" fillId="21" borderId="24" xfId="0" applyFill="1" applyBorder="1" applyAlignment="1">
      <alignment horizontal="left" vertical="center" wrapText="1" indent="1"/>
    </xf>
    <xf numFmtId="0" fontId="0" fillId="0" borderId="3" xfId="0" applyBorder="1" applyAlignment="1">
      <alignment horizontal="center"/>
    </xf>
    <xf numFmtId="2" fontId="2" fillId="0" borderId="0" xfId="0" applyNumberFormat="1" applyFont="1"/>
    <xf numFmtId="0" fontId="0" fillId="0" borderId="11" xfId="0" applyBorder="1" applyAlignment="1">
      <alignment horizontal="center"/>
    </xf>
    <xf numFmtId="0" fontId="0" fillId="20" borderId="0" xfId="0" applyFill="1"/>
    <xf numFmtId="0" fontId="3" fillId="3" borderId="0" xfId="0" applyFont="1" applyFill="1" applyAlignment="1">
      <alignment horizontal="center"/>
    </xf>
    <xf numFmtId="0" fontId="12" fillId="0" borderId="0" xfId="0" applyFont="1" applyAlignment="1">
      <alignment horizontal="left" vertical="center" wrapText="1" indent="1"/>
    </xf>
    <xf numFmtId="0" fontId="10" fillId="21" borderId="26" xfId="0" applyFont="1" applyFill="1" applyBorder="1" applyAlignment="1">
      <alignment horizontal="center" vertical="center" wrapText="1"/>
    </xf>
    <xf numFmtId="0" fontId="11" fillId="35" borderId="26" xfId="0" applyFont="1" applyFill="1" applyBorder="1" applyAlignment="1">
      <alignment horizontal="center" vertical="center" wrapText="1"/>
    </xf>
    <xf numFmtId="0" fontId="11" fillId="29" borderId="26" xfId="0" applyFont="1" applyFill="1" applyBorder="1" applyAlignment="1">
      <alignment horizontal="center" vertical="center" wrapText="1"/>
    </xf>
    <xf numFmtId="0" fontId="11" fillId="22" borderId="26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 indent="1"/>
    </xf>
    <xf numFmtId="0" fontId="15" fillId="3" borderId="1" xfId="0" applyFont="1" applyFill="1" applyBorder="1"/>
    <xf numFmtId="0" fontId="15" fillId="3" borderId="9" xfId="0" applyFont="1" applyFill="1" applyBorder="1"/>
    <xf numFmtId="0" fontId="15" fillId="3" borderId="2" xfId="0" applyFont="1" applyFill="1" applyBorder="1"/>
    <xf numFmtId="0" fontId="16" fillId="0" borderId="0" xfId="0" applyFont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7" xfId="0" applyBorder="1"/>
    <xf numFmtId="0" fontId="4" fillId="0" borderId="3" xfId="0" applyFont="1" applyBorder="1"/>
    <xf numFmtId="0" fontId="4" fillId="0" borderId="7" xfId="0" applyFont="1" applyBorder="1"/>
    <xf numFmtId="0" fontId="17" fillId="0" borderId="0" xfId="0" applyFont="1" applyAlignment="1">
      <alignment horizontal="center"/>
    </xf>
    <xf numFmtId="0" fontId="17" fillId="0" borderId="4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9" xfId="0" applyFont="1" applyBorder="1"/>
    <xf numFmtId="0" fontId="0" fillId="4" borderId="0" xfId="0" applyFill="1" applyAlignment="1">
      <alignment horizontal="center"/>
    </xf>
    <xf numFmtId="0" fontId="0" fillId="4" borderId="0" xfId="0" applyFill="1"/>
    <xf numFmtId="0" fontId="0" fillId="4" borderId="3" xfId="0" applyFill="1" applyBorder="1"/>
    <xf numFmtId="0" fontId="0" fillId="4" borderId="4" xfId="0" applyFill="1" applyBorder="1"/>
    <xf numFmtId="0" fontId="0" fillId="0" borderId="0" xfId="0" applyAlignment="1">
      <alignment horizontal="center" vertical="center"/>
    </xf>
    <xf numFmtId="0" fontId="0" fillId="4" borderId="9" xfId="0" applyFill="1" applyBorder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0" fillId="0" borderId="0" xfId="0" applyFont="1"/>
    <xf numFmtId="0" fontId="20" fillId="0" borderId="9" xfId="0" applyFont="1" applyBorder="1"/>
    <xf numFmtId="0" fontId="20" fillId="4" borderId="18" xfId="0" applyFont="1" applyFill="1" applyBorder="1" applyAlignment="1">
      <alignment vertical="center" wrapText="1"/>
    </xf>
    <xf numFmtId="0" fontId="20" fillId="4" borderId="19" xfId="0" applyFont="1" applyFill="1" applyBorder="1" applyAlignment="1">
      <alignment vertical="center" wrapText="1"/>
    </xf>
    <xf numFmtId="0" fontId="20" fillId="4" borderId="20" xfId="0" applyFont="1" applyFill="1" applyBorder="1" applyAlignment="1">
      <alignment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20" fillId="4" borderId="0" xfId="0" applyFont="1" applyFill="1"/>
    <xf numFmtId="0" fontId="20" fillId="38" borderId="0" xfId="0" applyFont="1" applyFill="1" applyAlignment="1">
      <alignment horizontal="center" vertical="center" wrapText="1"/>
    </xf>
    <xf numFmtId="0" fontId="20" fillId="13" borderId="0" xfId="0" applyFont="1" applyFill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21" fillId="4" borderId="1" xfId="0" applyFont="1" applyFill="1" applyBorder="1" applyAlignment="1">
      <alignment horizontal="center"/>
    </xf>
    <xf numFmtId="0" fontId="23" fillId="4" borderId="9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0" fillId="38" borderId="4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0" fontId="20" fillId="13" borderId="10" xfId="0" applyFont="1" applyFill="1" applyBorder="1" applyAlignment="1">
      <alignment horizontal="center" vertical="center" wrapText="1"/>
    </xf>
    <xf numFmtId="0" fontId="20" fillId="38" borderId="10" xfId="0" applyFont="1" applyFill="1" applyBorder="1" applyAlignment="1">
      <alignment horizontal="center" vertical="center" wrapText="1"/>
    </xf>
    <xf numFmtId="0" fontId="20" fillId="38" borderId="8" xfId="0" applyFont="1" applyFill="1" applyBorder="1" applyAlignment="1">
      <alignment horizontal="center" vertical="center" wrapText="1"/>
    </xf>
    <xf numFmtId="2" fontId="22" fillId="4" borderId="0" xfId="0" applyNumberFormat="1" applyFont="1" applyFill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2" fontId="22" fillId="4" borderId="3" xfId="0" applyNumberFormat="1" applyFont="1" applyFill="1" applyBorder="1" applyAlignment="1">
      <alignment horizontal="center" vertical="center" wrapText="1"/>
    </xf>
    <xf numFmtId="2" fontId="22" fillId="4" borderId="4" xfId="0" applyNumberFormat="1" applyFont="1" applyFill="1" applyBorder="1" applyAlignment="1">
      <alignment horizontal="center" vertical="center" wrapText="1"/>
    </xf>
    <xf numFmtId="2" fontId="22" fillId="4" borderId="7" xfId="0" applyNumberFormat="1" applyFont="1" applyFill="1" applyBorder="1" applyAlignment="1">
      <alignment horizontal="center" vertical="center" wrapText="1"/>
    </xf>
    <xf numFmtId="2" fontId="22" fillId="4" borderId="10" xfId="0" applyNumberFormat="1" applyFont="1" applyFill="1" applyBorder="1" applyAlignment="1">
      <alignment horizontal="center" vertical="center" wrapText="1"/>
    </xf>
    <xf numFmtId="2" fontId="22" fillId="4" borderId="8" xfId="0" applyNumberFormat="1" applyFont="1" applyFill="1" applyBorder="1" applyAlignment="1">
      <alignment horizontal="center" vertical="center" wrapText="1"/>
    </xf>
    <xf numFmtId="0" fontId="22" fillId="13" borderId="0" xfId="0" applyFont="1" applyFill="1" applyAlignment="1">
      <alignment horizontal="center" vertical="center" wrapText="1"/>
    </xf>
    <xf numFmtId="0" fontId="20" fillId="38" borderId="0" xfId="0" applyFont="1" applyFill="1"/>
    <xf numFmtId="0" fontId="0" fillId="38" borderId="0" xfId="0" applyFill="1"/>
    <xf numFmtId="0" fontId="22" fillId="38" borderId="0" xfId="0" applyFont="1" applyFill="1" applyAlignment="1">
      <alignment horizontal="center" vertical="center" wrapText="1"/>
    </xf>
    <xf numFmtId="0" fontId="21" fillId="0" borderId="9" xfId="0" applyFont="1" applyBorder="1"/>
    <xf numFmtId="0" fontId="21" fillId="0" borderId="1" xfId="0" applyFont="1" applyBorder="1"/>
    <xf numFmtId="0" fontId="21" fillId="0" borderId="2" xfId="0" applyFont="1" applyBorder="1"/>
    <xf numFmtId="0" fontId="0" fillId="4" borderId="10" xfId="0" applyFill="1" applyBorder="1"/>
    <xf numFmtId="0" fontId="0" fillId="4" borderId="8" xfId="0" applyFill="1" applyBorder="1"/>
    <xf numFmtId="0" fontId="0" fillId="4" borderId="2" xfId="0" applyFill="1" applyBorder="1"/>
    <xf numFmtId="0" fontId="20" fillId="0" borderId="3" xfId="0" applyFont="1" applyBorder="1"/>
    <xf numFmtId="0" fontId="20" fillId="0" borderId="4" xfId="0" applyFont="1" applyBorder="1"/>
    <xf numFmtId="0" fontId="21" fillId="4" borderId="18" xfId="0" applyFont="1" applyFill="1" applyBorder="1" applyAlignment="1">
      <alignment vertical="center"/>
    </xf>
    <xf numFmtId="0" fontId="20" fillId="4" borderId="19" xfId="0" applyFont="1" applyFill="1" applyBorder="1" applyAlignment="1">
      <alignment vertical="center"/>
    </xf>
    <xf numFmtId="0" fontId="20" fillId="4" borderId="20" xfId="0" applyFont="1" applyFill="1" applyBorder="1" applyAlignment="1">
      <alignment vertical="center"/>
    </xf>
    <xf numFmtId="0" fontId="0" fillId="0" borderId="19" xfId="0" applyBorder="1"/>
    <xf numFmtId="0" fontId="21" fillId="4" borderId="9" xfId="0" applyFont="1" applyFill="1" applyBorder="1" applyAlignment="1">
      <alignment horizontal="center"/>
    </xf>
    <xf numFmtId="0" fontId="21" fillId="4" borderId="10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 wrapText="1"/>
    </xf>
    <xf numFmtId="0" fontId="24" fillId="4" borderId="19" xfId="0" applyFont="1" applyFill="1" applyBorder="1"/>
    <xf numFmtId="0" fontId="24" fillId="4" borderId="20" xfId="0" applyFont="1" applyFill="1" applyBorder="1"/>
    <xf numFmtId="0" fontId="2" fillId="13" borderId="9" xfId="0" applyFont="1" applyFill="1" applyBorder="1"/>
    <xf numFmtId="0" fontId="0" fillId="13" borderId="9" xfId="0" applyFill="1" applyBorder="1"/>
    <xf numFmtId="0" fontId="2" fillId="38" borderId="9" xfId="0" applyFont="1" applyFill="1" applyBorder="1"/>
    <xf numFmtId="0" fontId="0" fillId="38" borderId="9" xfId="0" applyFill="1" applyBorder="1"/>
    <xf numFmtId="0" fontId="20" fillId="4" borderId="19" xfId="0" applyFont="1" applyFill="1" applyBorder="1"/>
    <xf numFmtId="0" fontId="21" fillId="0" borderId="3" xfId="0" applyFont="1" applyBorder="1"/>
    <xf numFmtId="0" fontId="21" fillId="0" borderId="4" xfId="0" applyFont="1" applyBorder="1"/>
    <xf numFmtId="2" fontId="20" fillId="0" borderId="3" xfId="0" applyNumberFormat="1" applyFont="1" applyBorder="1"/>
    <xf numFmtId="2" fontId="20" fillId="0" borderId="4" xfId="0" applyNumberFormat="1" applyFont="1" applyBorder="1"/>
    <xf numFmtId="0" fontId="25" fillId="4" borderId="19" xfId="0" applyFont="1" applyFill="1" applyBorder="1" applyAlignment="1">
      <alignment horizontal="right"/>
    </xf>
    <xf numFmtId="0" fontId="20" fillId="0" borderId="0" xfId="0" applyFont="1" applyAlignment="1">
      <alignment horizontal="center"/>
    </xf>
    <xf numFmtId="0" fontId="20" fillId="4" borderId="19" xfId="0" applyFont="1" applyFill="1" applyBorder="1" applyAlignment="1">
      <alignment horizontal="right"/>
    </xf>
    <xf numFmtId="0" fontId="20" fillId="4" borderId="20" xfId="0" applyFont="1" applyFill="1" applyBorder="1" applyAlignment="1">
      <alignment horizontal="right"/>
    </xf>
    <xf numFmtId="2" fontId="20" fillId="0" borderId="7" xfId="0" applyNumberFormat="1" applyFont="1" applyBorder="1"/>
    <xf numFmtId="2" fontId="20" fillId="0" borderId="10" xfId="0" applyNumberFormat="1" applyFont="1" applyBorder="1"/>
    <xf numFmtId="2" fontId="20" fillId="0" borderId="8" xfId="0" applyNumberFormat="1" applyFont="1" applyBorder="1"/>
    <xf numFmtId="166" fontId="21" fillId="0" borderId="3" xfId="0" applyNumberFormat="1" applyFont="1" applyBorder="1"/>
    <xf numFmtId="166" fontId="21" fillId="0" borderId="4" xfId="0" applyNumberFormat="1" applyFont="1" applyBorder="1"/>
    <xf numFmtId="166" fontId="21" fillId="0" borderId="0" xfId="0" applyNumberFormat="1" applyFont="1"/>
    <xf numFmtId="1" fontId="20" fillId="0" borderId="0" xfId="0" applyNumberFormat="1" applyFont="1"/>
    <xf numFmtId="0" fontId="21" fillId="0" borderId="0" xfId="0" applyFont="1"/>
    <xf numFmtId="166" fontId="21" fillId="0" borderId="7" xfId="0" applyNumberFormat="1" applyFont="1" applyBorder="1"/>
    <xf numFmtId="166" fontId="21" fillId="0" borderId="10" xfId="0" applyNumberFormat="1" applyFont="1" applyBorder="1"/>
    <xf numFmtId="166" fontId="21" fillId="0" borderId="8" xfId="0" applyNumberFormat="1" applyFont="1" applyBorder="1"/>
    <xf numFmtId="0" fontId="20" fillId="0" borderId="10" xfId="0" applyFont="1" applyBorder="1" applyAlignment="1">
      <alignment horizontal="center"/>
    </xf>
    <xf numFmtId="0" fontId="20" fillId="0" borderId="10" xfId="0" applyFont="1" applyBorder="1"/>
    <xf numFmtId="1" fontId="20" fillId="0" borderId="10" xfId="0" applyNumberFormat="1" applyFont="1" applyBorder="1"/>
    <xf numFmtId="0" fontId="0" fillId="3" borderId="1" xfId="0" applyFill="1" applyBorder="1" applyAlignment="1">
      <alignment horizontal="left"/>
    </xf>
    <xf numFmtId="0" fontId="0" fillId="0" borderId="3" xfId="0" applyBorder="1" applyAlignment="1">
      <alignment horizontal="right"/>
    </xf>
    <xf numFmtId="0" fontId="3" fillId="3" borderId="21" xfId="0" applyFont="1" applyFill="1" applyBorder="1"/>
    <xf numFmtId="0" fontId="3" fillId="3" borderId="22" xfId="0" applyFont="1" applyFill="1" applyBorder="1"/>
    <xf numFmtId="0" fontId="3" fillId="3" borderId="23" xfId="0" applyFont="1" applyFill="1" applyBorder="1"/>
    <xf numFmtId="0" fontId="0" fillId="3" borderId="21" xfId="0" applyFill="1" applyBorder="1"/>
    <xf numFmtId="0" fontId="0" fillId="4" borderId="0" xfId="0" applyFill="1" applyAlignment="1">
      <alignment horizontal="center" wrapText="1"/>
    </xf>
    <xf numFmtId="0" fontId="0" fillId="15" borderId="0" xfId="0" applyFill="1" applyAlignment="1">
      <alignment horizontal="center" wrapText="1"/>
    </xf>
    <xf numFmtId="0" fontId="26" fillId="5" borderId="32" xfId="0" applyFont="1" applyFill="1" applyBorder="1" applyAlignment="1">
      <alignment horizontal="center" vertical="center"/>
    </xf>
    <xf numFmtId="0" fontId="26" fillId="14" borderId="32" xfId="0" applyFont="1" applyFill="1" applyBorder="1" applyAlignment="1">
      <alignment horizontal="center" vertical="center"/>
    </xf>
    <xf numFmtId="0" fontId="27" fillId="39" borderId="32" xfId="0" applyFont="1" applyFill="1" applyBorder="1" applyAlignment="1">
      <alignment horizontal="center" vertical="center"/>
    </xf>
    <xf numFmtId="0" fontId="27" fillId="14" borderId="32" xfId="0" applyFont="1" applyFill="1" applyBorder="1" applyAlignment="1">
      <alignment horizontal="center" vertical="center"/>
    </xf>
    <xf numFmtId="0" fontId="26" fillId="39" borderId="28" xfId="0" applyFont="1" applyFill="1" applyBorder="1" applyAlignment="1">
      <alignment horizontal="center" vertical="center"/>
    </xf>
    <xf numFmtId="0" fontId="26" fillId="5" borderId="28" xfId="0" applyFont="1" applyFill="1" applyBorder="1" applyAlignment="1">
      <alignment horizontal="center" vertical="center"/>
    </xf>
    <xf numFmtId="0" fontId="27" fillId="38" borderId="28" xfId="0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center" vertical="center"/>
    </xf>
    <xf numFmtId="0" fontId="27" fillId="39" borderId="28" xfId="0" applyFont="1" applyFill="1" applyBorder="1" applyAlignment="1">
      <alignment horizontal="center" vertical="center"/>
    </xf>
    <xf numFmtId="0" fontId="27" fillId="14" borderId="28" xfId="0" applyFont="1" applyFill="1" applyBorder="1" applyAlignment="1">
      <alignment horizontal="center" vertical="center"/>
    </xf>
    <xf numFmtId="0" fontId="27" fillId="14" borderId="33" xfId="0" applyFont="1" applyFill="1" applyBorder="1" applyAlignment="1">
      <alignment horizontal="center" vertical="center"/>
    </xf>
    <xf numFmtId="0" fontId="27" fillId="39" borderId="33" xfId="0" applyFont="1" applyFill="1" applyBorder="1" applyAlignment="1">
      <alignment horizontal="center" vertical="center"/>
    </xf>
    <xf numFmtId="0" fontId="27" fillId="38" borderId="33" xfId="0" applyFont="1" applyFill="1" applyBorder="1" applyAlignment="1">
      <alignment horizontal="center" vertical="center"/>
    </xf>
    <xf numFmtId="0" fontId="0" fillId="37" borderId="0" xfId="0" applyFill="1" applyAlignment="1">
      <alignment horizontal="center"/>
    </xf>
    <xf numFmtId="11" fontId="0" fillId="15" borderId="0" xfId="0" applyNumberFormat="1" applyFill="1" applyAlignment="1">
      <alignment horizontal="center"/>
    </xf>
    <xf numFmtId="1" fontId="0" fillId="15" borderId="0" xfId="0" applyNumberFormat="1" applyFill="1" applyAlignment="1">
      <alignment horizontal="center"/>
    </xf>
    <xf numFmtId="0" fontId="0" fillId="6" borderId="0" xfId="0" applyFill="1" applyAlignment="1">
      <alignment horizontal="center" vertical="center" wrapText="1"/>
    </xf>
    <xf numFmtId="0" fontId="0" fillId="37" borderId="0" xfId="0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1" fontId="0" fillId="3" borderId="0" xfId="0" applyNumberFormat="1" applyFill="1" applyAlignment="1">
      <alignment horizontal="center"/>
    </xf>
    <xf numFmtId="166" fontId="0" fillId="15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4" borderId="9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37" borderId="9" xfId="0" applyFill="1" applyBorder="1" applyAlignment="1">
      <alignment horizontal="center"/>
    </xf>
    <xf numFmtId="11" fontId="0" fillId="15" borderId="9" xfId="0" applyNumberFormat="1" applyFill="1" applyBorder="1" applyAlignment="1">
      <alignment horizontal="center"/>
    </xf>
    <xf numFmtId="1" fontId="0" fillId="15" borderId="9" xfId="0" applyNumberFormat="1" applyFill="1" applyBorder="1" applyAlignment="1">
      <alignment horizontal="center"/>
    </xf>
    <xf numFmtId="1" fontId="0" fillId="3" borderId="9" xfId="0" applyNumberFormat="1" applyFill="1" applyBorder="1" applyAlignment="1">
      <alignment horizontal="center"/>
    </xf>
    <xf numFmtId="1" fontId="0" fillId="37" borderId="2" xfId="0" applyNumberFormat="1" applyFill="1" applyBorder="1" applyAlignment="1">
      <alignment horizontal="center"/>
    </xf>
    <xf numFmtId="1" fontId="0" fillId="37" borderId="4" xfId="0" applyNumberForma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37" borderId="10" xfId="0" applyFill="1" applyBorder="1" applyAlignment="1">
      <alignment horizontal="center"/>
    </xf>
    <xf numFmtId="11" fontId="0" fillId="15" borderId="10" xfId="0" applyNumberFormat="1" applyFill="1" applyBorder="1" applyAlignment="1">
      <alignment horizontal="center"/>
    </xf>
    <xf numFmtId="1" fontId="0" fillId="15" borderId="10" xfId="0" applyNumberFormat="1" applyFill="1" applyBorder="1" applyAlignment="1">
      <alignment horizontal="center"/>
    </xf>
    <xf numFmtId="1" fontId="0" fillId="3" borderId="10" xfId="0" applyNumberFormat="1" applyFill="1" applyBorder="1" applyAlignment="1">
      <alignment horizontal="center"/>
    </xf>
    <xf numFmtId="1" fontId="0" fillId="37" borderId="8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4" fillId="5" borderId="9" xfId="0" applyFont="1" applyFill="1" applyBorder="1" applyAlignment="1">
      <alignment horizontal="center" vertical="center"/>
    </xf>
    <xf numFmtId="0" fontId="14" fillId="14" borderId="0" xfId="0" applyFont="1" applyFill="1" applyAlignment="1">
      <alignment horizontal="center" vertical="center"/>
    </xf>
    <xf numFmtId="0" fontId="14" fillId="39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14" fillId="14" borderId="10" xfId="0" applyFont="1" applyFill="1" applyBorder="1" applyAlignment="1">
      <alignment horizontal="center" vertical="center"/>
    </xf>
    <xf numFmtId="2" fontId="0" fillId="15" borderId="0" xfId="0" applyNumberFormat="1" applyFill="1"/>
    <xf numFmtId="2" fontId="0" fillId="3" borderId="0" xfId="0" applyNumberFormat="1" applyFill="1"/>
    <xf numFmtId="0" fontId="28" fillId="3" borderId="28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wrapText="1"/>
    </xf>
    <xf numFmtId="0" fontId="13" fillId="3" borderId="0" xfId="0" applyFont="1" applyFill="1" applyAlignment="1">
      <alignment wrapText="1"/>
    </xf>
    <xf numFmtId="0" fontId="29" fillId="0" borderId="28" xfId="0" applyFont="1" applyBorder="1"/>
    <xf numFmtId="0" fontId="29" fillId="17" borderId="28" xfId="0" applyFont="1" applyFill="1" applyBorder="1"/>
    <xf numFmtId="15" fontId="29" fillId="0" borderId="28" xfId="0" applyNumberFormat="1" applyFont="1" applyBorder="1"/>
    <xf numFmtId="166" fontId="29" fillId="0" borderId="28" xfId="0" applyNumberFormat="1" applyFont="1" applyBorder="1"/>
    <xf numFmtId="1" fontId="29" fillId="0" borderId="28" xfId="0" applyNumberFormat="1" applyFont="1" applyBorder="1"/>
    <xf numFmtId="0" fontId="0" fillId="0" borderId="32" xfId="0" applyBorder="1" applyAlignment="1">
      <alignment horizontal="center" vertical="center"/>
    </xf>
    <xf numFmtId="0" fontId="29" fillId="14" borderId="28" xfId="0" applyFont="1" applyFill="1" applyBorder="1"/>
    <xf numFmtId="0" fontId="29" fillId="13" borderId="28" xfId="0" applyFont="1" applyFill="1" applyBorder="1"/>
    <xf numFmtId="0" fontId="29" fillId="38" borderId="28" xfId="0" applyFont="1" applyFill="1" applyBorder="1"/>
    <xf numFmtId="0" fontId="29" fillId="3" borderId="28" xfId="0" applyFont="1" applyFill="1" applyBorder="1"/>
    <xf numFmtId="2" fontId="30" fillId="0" borderId="28" xfId="1" applyNumberFormat="1" applyFont="1" applyBorder="1"/>
    <xf numFmtId="166" fontId="30" fillId="0" borderId="28" xfId="0" applyNumberFormat="1" applyFont="1" applyBorder="1"/>
    <xf numFmtId="0" fontId="0" fillId="3" borderId="28" xfId="0" applyFill="1" applyBorder="1"/>
    <xf numFmtId="0" fontId="0" fillId="0" borderId="28" xfId="0" applyBorder="1"/>
    <xf numFmtId="0" fontId="0" fillId="0" borderId="2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9" fillId="40" borderId="28" xfId="0" applyFont="1" applyFill="1" applyBorder="1"/>
    <xf numFmtId="0" fontId="29" fillId="41" borderId="28" xfId="0" applyFont="1" applyFill="1" applyBorder="1"/>
    <xf numFmtId="0" fontId="29" fillId="36" borderId="28" xfId="0" applyFont="1" applyFill="1" applyBorder="1"/>
    <xf numFmtId="0" fontId="29" fillId="9" borderId="28" xfId="0" applyFont="1" applyFill="1" applyBorder="1"/>
    <xf numFmtId="0" fontId="29" fillId="7" borderId="28" xfId="0" applyFont="1" applyFill="1" applyBorder="1"/>
    <xf numFmtId="0" fontId="27" fillId="38" borderId="32" xfId="0" applyFont="1" applyFill="1" applyBorder="1" applyAlignment="1">
      <alignment horizontal="center" vertical="center"/>
    </xf>
    <xf numFmtId="0" fontId="0" fillId="13" borderId="28" xfId="0" applyFill="1" applyBorder="1"/>
    <xf numFmtId="0" fontId="0" fillId="38" borderId="28" xfId="0" applyFill="1" applyBorder="1"/>
    <xf numFmtId="2" fontId="0" fillId="0" borderId="28" xfId="0" applyNumberFormat="1" applyBorder="1"/>
    <xf numFmtId="0" fontId="27" fillId="5" borderId="33" xfId="0" applyFont="1" applyFill="1" applyBorder="1" applyAlignment="1">
      <alignment horizontal="center" vertical="center"/>
    </xf>
    <xf numFmtId="0" fontId="26" fillId="5" borderId="33" xfId="0" applyFont="1" applyFill="1" applyBorder="1" applyAlignment="1">
      <alignment horizontal="center" vertical="center"/>
    </xf>
    <xf numFmtId="0" fontId="27" fillId="5" borderId="32" xfId="0" applyFont="1" applyFill="1" applyBorder="1" applyAlignment="1">
      <alignment horizontal="center" vertical="center"/>
    </xf>
    <xf numFmtId="0" fontId="26" fillId="14" borderId="33" xfId="0" applyFont="1" applyFill="1" applyBorder="1" applyAlignment="1">
      <alignment horizontal="center" vertical="center"/>
    </xf>
    <xf numFmtId="0" fontId="26" fillId="39" borderId="32" xfId="0" applyFont="1" applyFill="1" applyBorder="1" applyAlignment="1">
      <alignment horizontal="center" vertical="center"/>
    </xf>
    <xf numFmtId="0" fontId="26" fillId="14" borderId="28" xfId="0" applyFont="1" applyFill="1" applyBorder="1" applyAlignment="1">
      <alignment horizontal="center" vertical="center"/>
    </xf>
    <xf numFmtId="0" fontId="26" fillId="39" borderId="33" xfId="0" applyFont="1" applyFill="1" applyBorder="1" applyAlignment="1">
      <alignment horizontal="center" vertical="center"/>
    </xf>
    <xf numFmtId="0" fontId="0" fillId="2" borderId="0" xfId="0" applyFill="1"/>
    <xf numFmtId="0" fontId="31" fillId="0" borderId="0" xfId="0" applyFont="1"/>
    <xf numFmtId="0" fontId="4" fillId="0" borderId="22" xfId="0" applyFont="1" applyBorder="1"/>
    <xf numFmtId="0" fontId="4" fillId="0" borderId="23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21" xfId="0" applyFont="1" applyBorder="1"/>
    <xf numFmtId="0" fontId="6" fillId="0" borderId="3" xfId="0" applyFont="1" applyBorder="1"/>
    <xf numFmtId="0" fontId="0" fillId="2" borderId="1" xfId="0" applyFill="1" applyBorder="1"/>
    <xf numFmtId="0" fontId="0" fillId="2" borderId="9" xfId="0" applyFill="1" applyBorder="1"/>
    <xf numFmtId="0" fontId="0" fillId="2" borderId="2" xfId="0" applyFill="1" applyBorder="1"/>
    <xf numFmtId="0" fontId="4" fillId="4" borderId="1" xfId="0" applyFont="1" applyFill="1" applyBorder="1" applyAlignment="1">
      <alignment horizontal="left"/>
    </xf>
    <xf numFmtId="0" fontId="4" fillId="4" borderId="9" xfId="0" applyFont="1" applyFill="1" applyBorder="1"/>
    <xf numFmtId="0" fontId="4" fillId="4" borderId="2" xfId="0" applyFont="1" applyFill="1" applyBorder="1"/>
    <xf numFmtId="0" fontId="4" fillId="4" borderId="3" xfId="0" applyFont="1" applyFill="1" applyBorder="1" applyAlignment="1">
      <alignment horizontal="left"/>
    </xf>
    <xf numFmtId="0" fontId="4" fillId="4" borderId="0" xfId="0" applyFont="1" applyFill="1"/>
    <xf numFmtId="0" fontId="4" fillId="4" borderId="4" xfId="0" applyFont="1" applyFill="1" applyBorder="1"/>
    <xf numFmtId="0" fontId="4" fillId="4" borderId="7" xfId="0" applyFont="1" applyFill="1" applyBorder="1" applyAlignment="1">
      <alignment horizontal="left"/>
    </xf>
    <xf numFmtId="0" fontId="4" fillId="4" borderId="10" xfId="0" applyFont="1" applyFill="1" applyBorder="1"/>
    <xf numFmtId="0" fontId="4" fillId="4" borderId="8" xfId="0" applyFont="1" applyFill="1" applyBorder="1"/>
    <xf numFmtId="0" fontId="28" fillId="3" borderId="30" xfId="0" applyFont="1" applyFill="1" applyBorder="1" applyAlignment="1">
      <alignment horizontal="center" vertical="center" wrapText="1"/>
    </xf>
    <xf numFmtId="1" fontId="29" fillId="0" borderId="34" xfId="0" applyNumberFormat="1" applyFont="1" applyBorder="1"/>
    <xf numFmtId="0" fontId="29" fillId="0" borderId="35" xfId="0" applyFont="1" applyBorder="1"/>
    <xf numFmtId="0" fontId="0" fillId="0" borderId="5" xfId="0" applyBorder="1" applyAlignment="1">
      <alignment horizontal="center" vertical="center"/>
    </xf>
    <xf numFmtId="0" fontId="29" fillId="0" borderId="31" xfId="0" applyFont="1" applyBorder="1"/>
    <xf numFmtId="0" fontId="29" fillId="40" borderId="31" xfId="0" applyFont="1" applyFill="1" applyBorder="1"/>
    <xf numFmtId="0" fontId="29" fillId="0" borderId="29" xfId="0" applyFont="1" applyBorder="1"/>
    <xf numFmtId="0" fontId="29" fillId="13" borderId="31" xfId="0" applyFont="1" applyFill="1" applyBorder="1"/>
    <xf numFmtId="0" fontId="29" fillId="38" borderId="31" xfId="0" applyFont="1" applyFill="1" applyBorder="1"/>
    <xf numFmtId="0" fontId="29" fillId="3" borderId="31" xfId="0" applyFont="1" applyFill="1" applyBorder="1"/>
    <xf numFmtId="2" fontId="30" fillId="0" borderId="31" xfId="1" applyNumberFormat="1" applyFont="1" applyBorder="1"/>
    <xf numFmtId="166" fontId="30" fillId="0" borderId="31" xfId="0" applyNumberFormat="1" applyFont="1" applyBorder="1"/>
    <xf numFmtId="0" fontId="0" fillId="0" borderId="31" xfId="0" applyBorder="1" applyAlignment="1">
      <alignment horizontal="center" vertical="center"/>
    </xf>
    <xf numFmtId="0" fontId="29" fillId="36" borderId="31" xfId="0" applyFont="1" applyFill="1" applyBorder="1"/>
    <xf numFmtId="0" fontId="29" fillId="41" borderId="31" xfId="0" applyFont="1" applyFill="1" applyBorder="1"/>
    <xf numFmtId="0" fontId="29" fillId="7" borderId="31" xfId="0" applyFont="1" applyFill="1" applyBorder="1"/>
    <xf numFmtId="0" fontId="29" fillId="9" borderId="31" xfId="0" applyFont="1" applyFill="1" applyBorder="1"/>
    <xf numFmtId="0" fontId="29" fillId="17" borderId="31" xfId="0" applyFont="1" applyFill="1" applyBorder="1"/>
    <xf numFmtId="0" fontId="5" fillId="0" borderId="0" xfId="0" applyFont="1"/>
    <xf numFmtId="0" fontId="5" fillId="0" borderId="10" xfId="0" applyFont="1" applyBorder="1"/>
    <xf numFmtId="0" fontId="0" fillId="4" borderId="7" xfId="0" applyFill="1" applyBorder="1"/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2" borderId="1" xfId="0" applyFont="1" applyFill="1" applyBorder="1"/>
    <xf numFmtId="0" fontId="2" fillId="2" borderId="9" xfId="0" applyFont="1" applyFill="1" applyBorder="1"/>
    <xf numFmtId="0" fontId="2" fillId="2" borderId="2" xfId="0" applyFont="1" applyFill="1" applyBorder="1"/>
    <xf numFmtId="0" fontId="24" fillId="3" borderId="1" xfId="0" applyFont="1" applyFill="1" applyBorder="1" applyAlignment="1">
      <alignment horizontal="left"/>
    </xf>
    <xf numFmtId="0" fontId="24" fillId="3" borderId="9" xfId="0" applyFont="1" applyFill="1" applyBorder="1"/>
    <xf numFmtId="0" fontId="24" fillId="3" borderId="2" xfId="0" applyFont="1" applyFill="1" applyBorder="1"/>
    <xf numFmtId="0" fontId="4" fillId="0" borderId="37" xfId="0" applyFont="1" applyBorder="1" applyAlignment="1">
      <alignment horizontal="center"/>
    </xf>
    <xf numFmtId="0" fontId="4" fillId="0" borderId="37" xfId="0" applyFont="1" applyBorder="1"/>
    <xf numFmtId="0" fontId="4" fillId="0" borderId="38" xfId="0" applyFont="1" applyBorder="1"/>
    <xf numFmtId="0" fontId="4" fillId="0" borderId="40" xfId="0" applyFont="1" applyBorder="1" applyAlignment="1">
      <alignment horizontal="center"/>
    </xf>
    <xf numFmtId="0" fontId="4" fillId="0" borderId="40" xfId="0" applyFont="1" applyBorder="1"/>
    <xf numFmtId="0" fontId="4" fillId="0" borderId="41" xfId="0" applyFont="1" applyBorder="1"/>
    <xf numFmtId="2" fontId="20" fillId="0" borderId="0" xfId="0" applyNumberFormat="1" applyFont="1"/>
    <xf numFmtId="0" fontId="3" fillId="3" borderId="1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8" fillId="12" borderId="0" xfId="0" applyFont="1" applyFill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1" fillId="13" borderId="9" xfId="0" applyFont="1" applyFill="1" applyBorder="1" applyAlignment="1">
      <alignment horizontal="center" vertical="center" wrapText="1"/>
    </xf>
    <xf numFmtId="0" fontId="21" fillId="38" borderId="9" xfId="0" applyFont="1" applyFill="1" applyBorder="1" applyAlignment="1">
      <alignment horizontal="center"/>
    </xf>
    <xf numFmtId="0" fontId="21" fillId="38" borderId="9" xfId="0" applyFont="1" applyFill="1" applyBorder="1" applyAlignment="1">
      <alignment horizontal="center" vertical="center" wrapText="1"/>
    </xf>
    <xf numFmtId="0" fontId="21" fillId="38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4" xfId="0" applyFont="1" applyBorder="1" applyAlignment="1">
      <alignment horizontal="center"/>
    </xf>
    <xf numFmtId="0" fontId="32" fillId="3" borderId="0" xfId="0" applyFont="1" applyFill="1" applyAlignment="1">
      <alignment horizontal="center"/>
    </xf>
    <xf numFmtId="0" fontId="32" fillId="3" borderId="5" xfId="0" applyFont="1" applyFill="1" applyBorder="1" applyAlignment="1">
      <alignment horizontal="center"/>
    </xf>
    <xf numFmtId="0" fontId="33" fillId="3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350"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 b="0" i="0" baseline="0">
                <a:effectLst/>
              </a:rPr>
              <a:t>Graph to interpolate day past threshold (intersection between line connecting points and 700mm3)</a:t>
            </a:r>
            <a:endParaRPr lang="en-GB" sz="10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 3H-I'!$B$8:$B$26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19</c:v>
                </c:pt>
                <c:pt idx="10">
                  <c:v>21</c:v>
                </c:pt>
                <c:pt idx="11">
                  <c:v>23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33</c:v>
                </c:pt>
                <c:pt idx="16">
                  <c:v>35</c:v>
                </c:pt>
                <c:pt idx="17">
                  <c:v>37</c:v>
                </c:pt>
                <c:pt idx="18">
                  <c:v>40</c:v>
                </c:pt>
              </c:numCache>
            </c:numRef>
          </c:xVal>
          <c:yVal>
            <c:numRef>
              <c:f>'Fig 3H-I'!$C$8:$C$26</c:f>
              <c:numCache>
                <c:formatCode>General</c:formatCode>
                <c:ptCount val="19"/>
                <c:pt idx="1">
                  <c:v>165.5</c:v>
                </c:pt>
                <c:pt idx="2">
                  <c:v>223.8</c:v>
                </c:pt>
                <c:pt idx="3">
                  <c:v>260.10000000000002</c:v>
                </c:pt>
                <c:pt idx="4">
                  <c:v>356.3</c:v>
                </c:pt>
                <c:pt idx="5">
                  <c:v>374</c:v>
                </c:pt>
                <c:pt idx="6">
                  <c:v>367.4</c:v>
                </c:pt>
                <c:pt idx="7">
                  <c:v>483.2</c:v>
                </c:pt>
                <c:pt idx="8">
                  <c:v>778.5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A1-4EA9-9D86-645D6B403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096480"/>
        <c:axId val="720102720"/>
      </c:scatterChart>
      <c:valAx>
        <c:axId val="720096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102720"/>
        <c:crosses val="autoZero"/>
        <c:crossBetween val="midCat"/>
        <c:majorUnit val="1"/>
      </c:valAx>
      <c:valAx>
        <c:axId val="720102720"/>
        <c:scaling>
          <c:orientation val="minMax"/>
          <c:max val="9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096480"/>
        <c:crosses val="autoZero"/>
        <c:crossBetween val="midCat"/>
        <c:majorUnit val="700"/>
        <c:minorUnit val="7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0" i="0" baseline="0">
                <a:effectLst/>
              </a:rPr>
              <a:t>Graph to interpolate day past threshold (intersection between line connecting points and 700mm3)</a:t>
            </a:r>
            <a:endParaRPr lang="en-GB" sz="105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 3K-L'!$B$9:$B$33</c:f>
              <c:numCache>
                <c:formatCode>General</c:formatCode>
                <c:ptCount val="25"/>
                <c:pt idx="0">
                  <c:v>1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20</c:v>
                </c:pt>
                <c:pt idx="8">
                  <c:v>22</c:v>
                </c:pt>
                <c:pt idx="9">
                  <c:v>25</c:v>
                </c:pt>
                <c:pt idx="10">
                  <c:v>27</c:v>
                </c:pt>
                <c:pt idx="11">
                  <c:v>29</c:v>
                </c:pt>
                <c:pt idx="12">
                  <c:v>32</c:v>
                </c:pt>
                <c:pt idx="13">
                  <c:v>34</c:v>
                </c:pt>
                <c:pt idx="14">
                  <c:v>39</c:v>
                </c:pt>
                <c:pt idx="15">
                  <c:v>41</c:v>
                </c:pt>
                <c:pt idx="16">
                  <c:v>43</c:v>
                </c:pt>
                <c:pt idx="17">
                  <c:v>47</c:v>
                </c:pt>
                <c:pt idx="18">
                  <c:v>50</c:v>
                </c:pt>
                <c:pt idx="19">
                  <c:v>53</c:v>
                </c:pt>
                <c:pt idx="20">
                  <c:v>56</c:v>
                </c:pt>
                <c:pt idx="21">
                  <c:v>60</c:v>
                </c:pt>
                <c:pt idx="22">
                  <c:v>63</c:v>
                </c:pt>
                <c:pt idx="23">
                  <c:v>67</c:v>
                </c:pt>
                <c:pt idx="24">
                  <c:v>70</c:v>
                </c:pt>
              </c:numCache>
            </c:numRef>
          </c:xVal>
          <c:yVal>
            <c:numRef>
              <c:f>'Fig 3K-L'!$Y$9:$Y$33</c:f>
              <c:numCache>
                <c:formatCode>General</c:formatCode>
                <c:ptCount val="25"/>
                <c:pt idx="0">
                  <c:v>48.6</c:v>
                </c:pt>
                <c:pt idx="1">
                  <c:v>34.5</c:v>
                </c:pt>
                <c:pt idx="2">
                  <c:v>28.2</c:v>
                </c:pt>
                <c:pt idx="3">
                  <c:v>31</c:v>
                </c:pt>
                <c:pt idx="4">
                  <c:v>33.5</c:v>
                </c:pt>
                <c:pt idx="5">
                  <c:v>42.3</c:v>
                </c:pt>
                <c:pt idx="6">
                  <c:v>28.9</c:v>
                </c:pt>
                <c:pt idx="7">
                  <c:v>22.5</c:v>
                </c:pt>
                <c:pt idx="8">
                  <c:v>13</c:v>
                </c:pt>
                <c:pt idx="9">
                  <c:v>10.1</c:v>
                </c:pt>
                <c:pt idx="10">
                  <c:v>9.5</c:v>
                </c:pt>
                <c:pt idx="11">
                  <c:v>6.1</c:v>
                </c:pt>
                <c:pt idx="12">
                  <c:v>6.9</c:v>
                </c:pt>
                <c:pt idx="13">
                  <c:v>4.4000000000000004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75.400000000000006</c:v>
                </c:pt>
                <c:pt idx="18">
                  <c:v>144.9</c:v>
                </c:pt>
                <c:pt idx="19">
                  <c:v>274.39999999999998</c:v>
                </c:pt>
                <c:pt idx="20">
                  <c:v>747.9</c:v>
                </c:pt>
                <c:pt idx="21">
                  <c:v>503.7</c:v>
                </c:pt>
                <c:pt idx="22">
                  <c:v>724.7</c:v>
                </c:pt>
                <c:pt idx="23">
                  <c:v>1326.7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73-4E3B-9AAA-214712666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5433376"/>
        <c:axId val="1295415072"/>
      </c:scatterChart>
      <c:valAx>
        <c:axId val="129543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5415072"/>
        <c:crosses val="autoZero"/>
        <c:crossBetween val="midCat"/>
        <c:majorUnit val="1"/>
      </c:valAx>
      <c:valAx>
        <c:axId val="1295415072"/>
        <c:scaling>
          <c:orientation val="minMax"/>
          <c:max val="9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5433376"/>
        <c:crosses val="autoZero"/>
        <c:crossBetween val="midCat"/>
        <c:majorUnit val="700"/>
        <c:minorUnit val="7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133350</xdr:colOff>
      <xdr:row>26</xdr:row>
      <xdr:rowOff>190499</xdr:rowOff>
    </xdr:from>
    <xdr:to>
      <xdr:col>33</xdr:col>
      <xdr:colOff>133350</xdr:colOff>
      <xdr:row>38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91EE9C-44D4-881D-FF72-D5A889DEE0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66674</xdr:colOff>
      <xdr:row>39</xdr:row>
      <xdr:rowOff>47624</xdr:rowOff>
    </xdr:from>
    <xdr:to>
      <xdr:col>33</xdr:col>
      <xdr:colOff>676275</xdr:colOff>
      <xdr:row>50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3EF174-EA54-6D75-C2D1-430F5F9E96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49346-6310-4141-8249-DE5FCBB6803D}">
  <dimension ref="A1:KP54"/>
  <sheetViews>
    <sheetView topLeftCell="AC1" zoomScale="70" zoomScaleNormal="70" workbookViewId="0">
      <pane ySplit="1" topLeftCell="A2" activePane="bottomLeft" state="frozen"/>
      <selection pane="bottomLeft" activeCell="AK49" sqref="AK49"/>
    </sheetView>
  </sheetViews>
  <sheetFormatPr defaultColWidth="1.59765625" defaultRowHeight="14.25" x14ac:dyDescent="0.45"/>
  <cols>
    <col min="1" max="1" width="11.33203125" bestFit="1" customWidth="1"/>
    <col min="2" max="2" width="39.59765625" bestFit="1" customWidth="1"/>
    <col min="3" max="5" width="6.06640625" bestFit="1" customWidth="1"/>
    <col min="6" max="6" width="6.1328125" bestFit="1" customWidth="1"/>
    <col min="7" max="7" width="8.6640625" bestFit="1" customWidth="1"/>
    <col min="8" max="8" width="7" bestFit="1" customWidth="1"/>
    <col min="9" max="9" width="6.06640625" bestFit="1" customWidth="1"/>
    <col min="10" max="11" width="5" bestFit="1" customWidth="1"/>
    <col min="12" max="12" width="9.33203125" bestFit="1" customWidth="1"/>
    <col min="13" max="13" width="5.796875" bestFit="1" customWidth="1"/>
    <col min="14" max="14" width="5.19921875" bestFit="1" customWidth="1"/>
    <col min="15" max="16" width="6.06640625" bestFit="1" customWidth="1"/>
    <col min="17" max="17" width="6.265625" bestFit="1" customWidth="1"/>
    <col min="18" max="18" width="7.59765625" bestFit="1" customWidth="1"/>
    <col min="19" max="19" width="5" bestFit="1" customWidth="1"/>
    <col min="20" max="20" width="5.19921875" bestFit="1" customWidth="1"/>
    <col min="21" max="21" width="6.06640625" bestFit="1" customWidth="1"/>
    <col min="22" max="22" width="6.73046875" bestFit="1" customWidth="1"/>
    <col min="23" max="23" width="6.06640625" bestFit="1" customWidth="1"/>
    <col min="24" max="24" width="1.796875" customWidth="1"/>
    <col min="25" max="25" width="7.59765625" bestFit="1" customWidth="1"/>
    <col min="26" max="26" width="11.1328125" customWidth="1"/>
    <col min="27" max="27" width="9.53125" customWidth="1"/>
    <col min="28" max="29" width="6.06640625" bestFit="1" customWidth="1"/>
    <col min="30" max="30" width="9" bestFit="1" customWidth="1"/>
    <col min="31" max="31" width="8.19921875" bestFit="1" customWidth="1"/>
    <col min="32" max="32" width="7.265625" bestFit="1" customWidth="1"/>
    <col min="33" max="33" width="5.86328125" bestFit="1" customWidth="1"/>
    <col min="34" max="34" width="26.19921875" bestFit="1" customWidth="1"/>
    <col min="35" max="35" width="16" bestFit="1" customWidth="1"/>
    <col min="36" max="37" width="15.3984375" bestFit="1" customWidth="1"/>
    <col min="38" max="38" width="17" bestFit="1" customWidth="1"/>
    <col min="39" max="39" width="15.86328125" bestFit="1" customWidth="1"/>
    <col min="40" max="40" width="15.3984375" bestFit="1" customWidth="1"/>
    <col min="41" max="41" width="16.46484375" bestFit="1" customWidth="1"/>
    <col min="42" max="42" width="16" bestFit="1" customWidth="1"/>
    <col min="43" max="43" width="16.46484375" bestFit="1" customWidth="1"/>
    <col min="44" max="44" width="15.86328125" bestFit="1" customWidth="1"/>
    <col min="45" max="45" width="12.6640625" bestFit="1" customWidth="1"/>
    <col min="46" max="46" width="16.46484375" bestFit="1" customWidth="1"/>
    <col min="47" max="47" width="16" bestFit="1" customWidth="1"/>
    <col min="48" max="48" width="16.46484375" bestFit="1" customWidth="1"/>
    <col min="49" max="51" width="17" bestFit="1" customWidth="1"/>
    <col min="52" max="52" width="18.1328125" bestFit="1" customWidth="1"/>
    <col min="53" max="53" width="14.796875" bestFit="1" customWidth="1"/>
    <col min="54" max="54" width="8.53125" bestFit="1" customWidth="1"/>
    <col min="55" max="55" width="11.33203125" bestFit="1" customWidth="1"/>
    <col min="56" max="56" width="6.9296875" bestFit="1" customWidth="1"/>
    <col min="57" max="57" width="6.73046875" bestFit="1" customWidth="1"/>
    <col min="58" max="58" width="4.73046875" bestFit="1" customWidth="1"/>
    <col min="60" max="60" width="4.73046875" bestFit="1" customWidth="1"/>
    <col min="61" max="63" width="5.33203125" bestFit="1" customWidth="1"/>
    <col min="64" max="64" width="5.265625" bestFit="1" customWidth="1"/>
    <col min="65" max="65" width="11.73046875" bestFit="1" customWidth="1"/>
    <col min="66" max="66" width="10.73046875" bestFit="1" customWidth="1"/>
    <col min="67" max="75" width="11.73046875" bestFit="1" customWidth="1"/>
    <col min="76" max="76" width="10.73046875" bestFit="1" customWidth="1"/>
    <col min="77" max="78" width="11.73046875" bestFit="1" customWidth="1"/>
    <col min="79" max="79" width="10.73046875" bestFit="1" customWidth="1"/>
    <col min="80" max="88" width="11.73046875" bestFit="1" customWidth="1"/>
  </cols>
  <sheetData>
    <row r="1" spans="1:302" ht="14.65" thickBot="1" x14ac:dyDescent="0.5">
      <c r="A1" s="79" t="s">
        <v>168</v>
      </c>
      <c r="B1" s="89" t="s">
        <v>0</v>
      </c>
      <c r="C1" s="78" t="s">
        <v>1</v>
      </c>
      <c r="D1" s="78" t="s">
        <v>46</v>
      </c>
      <c r="E1" s="78" t="s">
        <v>11</v>
      </c>
      <c r="F1" s="78" t="s">
        <v>47</v>
      </c>
      <c r="G1" s="78" t="s">
        <v>12</v>
      </c>
      <c r="H1" s="78" t="s">
        <v>8</v>
      </c>
      <c r="I1" s="78" t="s">
        <v>5</v>
      </c>
      <c r="J1" s="78" t="s">
        <v>4</v>
      </c>
      <c r="K1" s="78" t="s">
        <v>55</v>
      </c>
      <c r="L1" s="78" t="s">
        <v>205</v>
      </c>
      <c r="M1" s="78" t="s">
        <v>77</v>
      </c>
      <c r="N1" s="78" t="s">
        <v>7</v>
      </c>
      <c r="O1" s="78" t="s">
        <v>41</v>
      </c>
      <c r="P1" s="78" t="s">
        <v>3</v>
      </c>
      <c r="Q1" s="78" t="s">
        <v>57</v>
      </c>
      <c r="R1" s="78" t="s">
        <v>79</v>
      </c>
      <c r="S1" s="78" t="s">
        <v>80</v>
      </c>
      <c r="T1" s="78" t="s">
        <v>9</v>
      </c>
      <c r="U1" s="78" t="s">
        <v>42</v>
      </c>
      <c r="V1" s="78" t="s">
        <v>240</v>
      </c>
      <c r="W1" s="78" t="s">
        <v>241</v>
      </c>
      <c r="X1" s="68"/>
      <c r="Y1" s="78" t="s">
        <v>79</v>
      </c>
      <c r="Z1" s="91" t="s">
        <v>231</v>
      </c>
      <c r="AA1" s="91"/>
      <c r="AB1" s="405" t="s">
        <v>203</v>
      </c>
      <c r="AC1" s="405"/>
      <c r="AD1" t="s">
        <v>288</v>
      </c>
      <c r="AH1" s="399" t="s">
        <v>166</v>
      </c>
      <c r="AI1" s="400"/>
      <c r="AJ1" s="400"/>
      <c r="AK1" s="400"/>
      <c r="AL1" s="400"/>
      <c r="AM1" s="400"/>
      <c r="AN1" s="400"/>
      <c r="AO1" s="400"/>
      <c r="AP1" s="400"/>
      <c r="AQ1" s="400"/>
      <c r="AR1" s="400"/>
      <c r="AS1" s="400"/>
      <c r="AT1" s="400"/>
      <c r="AU1" s="400"/>
      <c r="AV1" s="400"/>
      <c r="AW1" s="400"/>
      <c r="AX1" s="400"/>
      <c r="AY1" s="400"/>
      <c r="AZ1" s="400"/>
      <c r="BA1" s="401"/>
    </row>
    <row r="2" spans="1:302" ht="14.65" thickBot="1" x14ac:dyDescent="0.5">
      <c r="A2" s="80" t="s">
        <v>202</v>
      </c>
      <c r="B2" s="80" t="s">
        <v>172</v>
      </c>
      <c r="C2" s="80">
        <v>51898</v>
      </c>
      <c r="D2" s="80">
        <v>15384</v>
      </c>
      <c r="E2" s="80">
        <v>6312</v>
      </c>
      <c r="F2" s="80">
        <v>5416</v>
      </c>
      <c r="G2" s="80">
        <v>19392</v>
      </c>
      <c r="H2" s="80">
        <v>6173</v>
      </c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68"/>
      <c r="Y2" s="80"/>
      <c r="AB2" s="23" t="s">
        <v>200</v>
      </c>
      <c r="AC2" s="23" t="s">
        <v>171</v>
      </c>
      <c r="AD2" s="24" t="s">
        <v>201</v>
      </c>
      <c r="AH2" s="61"/>
      <c r="AI2" s="62" t="s">
        <v>5</v>
      </c>
      <c r="AJ2" s="62" t="s">
        <v>56</v>
      </c>
      <c r="AK2" s="62" t="s">
        <v>7</v>
      </c>
      <c r="AL2" s="62" t="s">
        <v>1</v>
      </c>
      <c r="AM2" s="62" t="s">
        <v>41</v>
      </c>
      <c r="AN2" s="62" t="s">
        <v>3</v>
      </c>
      <c r="AO2" s="62" t="s">
        <v>57</v>
      </c>
      <c r="AP2" s="62" t="s">
        <v>2</v>
      </c>
      <c r="AQ2" s="62" t="s">
        <v>58</v>
      </c>
      <c r="AR2" s="62" t="s">
        <v>80</v>
      </c>
      <c r="AS2" s="62" t="s">
        <v>79</v>
      </c>
      <c r="AT2" s="62" t="s">
        <v>92</v>
      </c>
      <c r="AU2" s="62" t="s">
        <v>10</v>
      </c>
      <c r="AV2" s="62" t="s">
        <v>4</v>
      </c>
      <c r="AW2" s="62" t="s">
        <v>6</v>
      </c>
      <c r="AX2" s="62" t="s">
        <v>55</v>
      </c>
      <c r="AY2" s="62" t="s">
        <v>76</v>
      </c>
      <c r="AZ2" s="62" t="s">
        <v>240</v>
      </c>
      <c r="BA2" s="63" t="s">
        <v>242</v>
      </c>
    </row>
    <row r="3" spans="1:302" x14ac:dyDescent="0.45">
      <c r="A3" s="80"/>
      <c r="B3" s="80" t="s">
        <v>173</v>
      </c>
      <c r="C3" s="80">
        <v>47558</v>
      </c>
      <c r="D3" s="80">
        <v>13989</v>
      </c>
      <c r="E3" s="80">
        <v>6021</v>
      </c>
      <c r="F3" s="80">
        <v>7173</v>
      </c>
      <c r="G3" s="80">
        <v>13732</v>
      </c>
      <c r="H3" s="80">
        <v>9322</v>
      </c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68"/>
      <c r="Y3" s="80"/>
      <c r="AA3" s="71" t="s">
        <v>202</v>
      </c>
      <c r="AB3" s="84">
        <f t="shared" ref="AB3:AB9" si="0">Y2</f>
        <v>0</v>
      </c>
      <c r="AC3" s="84">
        <f t="shared" ref="AC3:AC9" si="1">Y9</f>
        <v>0</v>
      </c>
      <c r="AD3" s="93" t="e">
        <f t="shared" ref="AD3:AD8" si="2">AC3/AB3</f>
        <v>#DIV/0!</v>
      </c>
      <c r="AH3" s="55" t="s">
        <v>202</v>
      </c>
      <c r="AI3" s="56"/>
      <c r="AJ3" s="56">
        <v>0.72340000000000004</v>
      </c>
      <c r="AK3" s="56"/>
      <c r="AL3" s="56">
        <v>0.97599999999999998</v>
      </c>
      <c r="AM3" s="56"/>
      <c r="AN3" s="56"/>
      <c r="AO3" s="56"/>
      <c r="AP3" s="56">
        <v>0.76319999999999999</v>
      </c>
      <c r="AQ3" s="56"/>
      <c r="AR3" s="56"/>
      <c r="AS3" s="56"/>
      <c r="AT3" s="56">
        <v>1.0806</v>
      </c>
      <c r="AU3" s="56">
        <v>0.76790000000000003</v>
      </c>
      <c r="AV3" s="56"/>
      <c r="AW3" s="56"/>
      <c r="AX3" s="56"/>
      <c r="AY3" s="56"/>
      <c r="AZ3" s="56"/>
      <c r="BA3" s="57"/>
    </row>
    <row r="4" spans="1:302" x14ac:dyDescent="0.45">
      <c r="A4" s="80"/>
      <c r="B4" s="80" t="s">
        <v>174</v>
      </c>
      <c r="C4" s="80">
        <v>53955</v>
      </c>
      <c r="D4" s="80">
        <v>11963</v>
      </c>
      <c r="E4" s="80">
        <v>4858</v>
      </c>
      <c r="F4" s="80">
        <v>10294</v>
      </c>
      <c r="G4" s="80">
        <v>11908</v>
      </c>
      <c r="H4" s="80">
        <v>11248</v>
      </c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68"/>
      <c r="Y4" s="80"/>
      <c r="AA4" s="72"/>
      <c r="AB4" s="92">
        <f t="shared" si="0"/>
        <v>0</v>
      </c>
      <c r="AC4" s="92">
        <f t="shared" si="1"/>
        <v>0</v>
      </c>
      <c r="AD4" s="76" t="e">
        <f t="shared" si="2"/>
        <v>#DIV/0!</v>
      </c>
      <c r="AH4" s="55"/>
      <c r="AI4" s="56"/>
      <c r="AJ4" s="56">
        <v>0.72370000000000001</v>
      </c>
      <c r="AK4" s="56"/>
      <c r="AL4" s="56">
        <v>0.73770000000000002</v>
      </c>
      <c r="AM4" s="56"/>
      <c r="AN4" s="56"/>
      <c r="AO4" s="56"/>
      <c r="AP4" s="56">
        <v>0.80230000000000001</v>
      </c>
      <c r="AQ4" s="56"/>
      <c r="AR4" s="56"/>
      <c r="AS4" s="56"/>
      <c r="AT4" s="56">
        <v>1.5381</v>
      </c>
      <c r="AU4" s="56">
        <v>0.57679999999999998</v>
      </c>
      <c r="AV4" s="56"/>
      <c r="AW4" s="56"/>
      <c r="AX4" s="56"/>
      <c r="AY4" s="56"/>
      <c r="AZ4" s="56"/>
      <c r="BA4" s="57"/>
    </row>
    <row r="5" spans="1:302" x14ac:dyDescent="0.45">
      <c r="A5" s="80"/>
      <c r="B5" s="80" t="s">
        <v>175</v>
      </c>
      <c r="C5" s="80">
        <v>36901</v>
      </c>
      <c r="D5" s="80">
        <v>4997</v>
      </c>
      <c r="E5" s="80">
        <v>3368</v>
      </c>
      <c r="F5" s="80">
        <v>13327</v>
      </c>
      <c r="G5" s="80">
        <v>11248</v>
      </c>
      <c r="H5" s="80">
        <v>5580</v>
      </c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68"/>
      <c r="Y5" s="80"/>
      <c r="AA5" s="72"/>
      <c r="AB5" s="92">
        <f t="shared" si="0"/>
        <v>0</v>
      </c>
      <c r="AC5" s="92">
        <f t="shared" si="1"/>
        <v>0</v>
      </c>
      <c r="AD5" s="76" t="e">
        <f t="shared" si="2"/>
        <v>#DIV/0!</v>
      </c>
      <c r="AH5" s="55"/>
      <c r="AI5" s="56"/>
      <c r="AJ5" s="56">
        <v>0.6714</v>
      </c>
      <c r="AK5" s="56"/>
      <c r="AL5" s="56">
        <v>0.91190000000000004</v>
      </c>
      <c r="AM5" s="56"/>
      <c r="AN5" s="56"/>
      <c r="AO5" s="56"/>
      <c r="AP5" s="56">
        <v>0.65759999999999996</v>
      </c>
      <c r="AQ5" s="56"/>
      <c r="AR5" s="56"/>
      <c r="AS5" s="56"/>
      <c r="AT5" s="56">
        <v>1.1352</v>
      </c>
      <c r="AU5" s="56">
        <v>0.57530000000000003</v>
      </c>
      <c r="AV5" s="56"/>
      <c r="AW5" s="56"/>
      <c r="AX5" s="56"/>
      <c r="AY5" s="56"/>
      <c r="AZ5" s="56"/>
      <c r="BA5" s="57"/>
    </row>
    <row r="6" spans="1:302" x14ac:dyDescent="0.45">
      <c r="A6" s="80"/>
      <c r="B6" s="80" t="s">
        <v>176</v>
      </c>
      <c r="C6" s="80">
        <v>58038</v>
      </c>
      <c r="D6" s="80">
        <v>12438</v>
      </c>
      <c r="E6" s="80">
        <v>5869</v>
      </c>
      <c r="F6" s="80">
        <v>6502</v>
      </c>
      <c r="G6" s="80">
        <v>14416</v>
      </c>
      <c r="H6" s="80">
        <v>5029</v>
      </c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68"/>
      <c r="Y6" s="80"/>
      <c r="AA6" s="72"/>
      <c r="AB6" s="92">
        <f t="shared" si="0"/>
        <v>0</v>
      </c>
      <c r="AC6" s="92">
        <f t="shared" si="1"/>
        <v>0</v>
      </c>
      <c r="AD6" s="76" t="e">
        <f t="shared" si="2"/>
        <v>#DIV/0!</v>
      </c>
      <c r="AH6" s="55"/>
      <c r="AI6" s="56"/>
      <c r="AJ6" s="56">
        <v>1.2789999999999999</v>
      </c>
      <c r="AK6" s="56"/>
      <c r="AL6" s="56">
        <v>1.2338</v>
      </c>
      <c r="AM6" s="56"/>
      <c r="AN6" s="56"/>
      <c r="AO6" s="56"/>
      <c r="AP6" s="56">
        <v>1.2827999999999999</v>
      </c>
      <c r="AQ6" s="56"/>
      <c r="AR6" s="56"/>
      <c r="AS6" s="56"/>
      <c r="AT6" s="56">
        <v>0.95960000000000001</v>
      </c>
      <c r="AU6" s="56">
        <v>0.5524</v>
      </c>
      <c r="AV6" s="56"/>
      <c r="AW6" s="56"/>
      <c r="AX6" s="56"/>
      <c r="AY6" s="56"/>
      <c r="AZ6" s="56"/>
      <c r="BA6" s="57"/>
    </row>
    <row r="7" spans="1:302" x14ac:dyDescent="0.45">
      <c r="A7" s="80"/>
      <c r="B7" s="80" t="s">
        <v>177</v>
      </c>
      <c r="C7" s="80">
        <v>46985</v>
      </c>
      <c r="D7" s="80">
        <v>6377</v>
      </c>
      <c r="E7" s="80">
        <v>4478</v>
      </c>
      <c r="F7" s="80">
        <v>17165</v>
      </c>
      <c r="G7" s="80">
        <v>10650</v>
      </c>
      <c r="H7" s="80">
        <v>5302</v>
      </c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68"/>
      <c r="Y7" s="80"/>
      <c r="AA7" s="72"/>
      <c r="AB7" s="92">
        <f t="shared" si="0"/>
        <v>0</v>
      </c>
      <c r="AC7" s="92">
        <f t="shared" si="1"/>
        <v>0</v>
      </c>
      <c r="AD7" s="76" t="e">
        <f t="shared" si="2"/>
        <v>#DIV/0!</v>
      </c>
      <c r="AH7" s="55"/>
      <c r="AI7" s="56"/>
      <c r="AJ7" s="56">
        <v>0.82940000000000003</v>
      </c>
      <c r="AK7" s="56"/>
      <c r="AL7" s="56">
        <v>0.75290000000000001</v>
      </c>
      <c r="AM7" s="56"/>
      <c r="AN7" s="56"/>
      <c r="AO7" s="56"/>
      <c r="AP7" s="56">
        <v>0.81169999999999998</v>
      </c>
      <c r="AQ7" s="56"/>
      <c r="AR7" s="56"/>
      <c r="AS7" s="56"/>
      <c r="AT7" s="56">
        <v>0.85350000000000004</v>
      </c>
      <c r="AU7" s="56">
        <v>0.52229999999999999</v>
      </c>
      <c r="AV7" s="56"/>
      <c r="AW7" s="56"/>
      <c r="AX7" s="56"/>
      <c r="AY7" s="56"/>
      <c r="AZ7" s="56"/>
      <c r="BA7" s="57"/>
    </row>
    <row r="8" spans="1:302" s="69" customFormat="1" x14ac:dyDescent="0.45">
      <c r="A8" s="80"/>
      <c r="B8" s="80" t="s">
        <v>178</v>
      </c>
      <c r="C8" s="80">
        <v>34331</v>
      </c>
      <c r="D8" s="80">
        <v>8933</v>
      </c>
      <c r="E8" s="80">
        <v>5767</v>
      </c>
      <c r="F8" s="80">
        <v>11881</v>
      </c>
      <c r="G8" s="80">
        <v>10364</v>
      </c>
      <c r="H8" s="80">
        <v>6926</v>
      </c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68"/>
      <c r="Y8" s="80"/>
      <c r="Z8"/>
      <c r="AA8" s="72"/>
      <c r="AB8" s="92">
        <f t="shared" si="0"/>
        <v>0</v>
      </c>
      <c r="AC8" s="92">
        <f t="shared" si="1"/>
        <v>0</v>
      </c>
      <c r="AD8" s="76" t="e">
        <f t="shared" si="2"/>
        <v>#DIV/0!</v>
      </c>
      <c r="AE8"/>
      <c r="AF8"/>
      <c r="AG8"/>
      <c r="AH8" s="55"/>
      <c r="AI8" s="56"/>
      <c r="AJ8" s="56">
        <v>0.88170000000000004</v>
      </c>
      <c r="AK8" s="56"/>
      <c r="AL8" s="56">
        <v>1.0097</v>
      </c>
      <c r="AM8" s="56"/>
      <c r="AN8" s="56"/>
      <c r="AO8" s="56"/>
      <c r="AP8" s="56">
        <v>0.84519999999999995</v>
      </c>
      <c r="AQ8" s="56"/>
      <c r="AR8" s="56"/>
      <c r="AS8" s="56"/>
      <c r="AT8" s="56">
        <v>1.0404</v>
      </c>
      <c r="AU8" s="56">
        <v>0.40689999999999998</v>
      </c>
      <c r="AV8" s="56"/>
      <c r="AW8" s="56"/>
      <c r="AX8" s="56"/>
      <c r="AY8" s="56"/>
      <c r="AZ8" s="56"/>
      <c r="BA8" s="57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</row>
    <row r="9" spans="1:302" ht="14.65" thickBot="1" x14ac:dyDescent="0.5">
      <c r="A9" s="80"/>
      <c r="B9" s="80" t="s">
        <v>179</v>
      </c>
      <c r="C9" s="80">
        <v>50653</v>
      </c>
      <c r="D9" s="80">
        <v>23989</v>
      </c>
      <c r="E9" s="80">
        <v>6821</v>
      </c>
      <c r="F9" s="80">
        <v>3918</v>
      </c>
      <c r="G9" s="80">
        <v>14891</v>
      </c>
      <c r="H9" s="80">
        <v>4711</v>
      </c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68"/>
      <c r="Y9" s="80"/>
      <c r="AA9" s="73"/>
      <c r="AB9" s="85">
        <f t="shared" si="0"/>
        <v>0</v>
      </c>
      <c r="AC9" s="85">
        <f t="shared" si="1"/>
        <v>0</v>
      </c>
      <c r="AD9" s="77" t="e">
        <f t="shared" ref="AD9:AD15" si="3">AC9/AB9</f>
        <v>#DIV/0!</v>
      </c>
      <c r="AH9" s="55"/>
      <c r="AI9" s="56"/>
      <c r="AJ9" s="56">
        <v>0.67710000000000004</v>
      </c>
      <c r="AK9" s="56"/>
      <c r="AL9" s="56">
        <v>1.1307</v>
      </c>
      <c r="AM9" s="56"/>
      <c r="AN9" s="56"/>
      <c r="AO9" s="56"/>
      <c r="AP9" s="56">
        <v>0.876</v>
      </c>
      <c r="AQ9" s="56"/>
      <c r="AR9" s="56"/>
      <c r="AS9" s="56"/>
      <c r="AT9" s="56">
        <v>1.1758</v>
      </c>
      <c r="AU9" s="56">
        <v>0.66679999999999995</v>
      </c>
      <c r="AV9" s="56"/>
      <c r="AW9" s="56"/>
      <c r="AX9" s="56"/>
      <c r="AY9" s="56"/>
      <c r="AZ9" s="56"/>
      <c r="BA9" s="57"/>
    </row>
    <row r="10" spans="1:302" x14ac:dyDescent="0.45">
      <c r="A10" s="80"/>
      <c r="B10" s="80" t="s">
        <v>180</v>
      </c>
      <c r="C10" s="80">
        <v>35082</v>
      </c>
      <c r="D10" s="80">
        <v>29027</v>
      </c>
      <c r="E10" s="80">
        <v>9261</v>
      </c>
      <c r="F10" s="80">
        <v>5191</v>
      </c>
      <c r="G10" s="80">
        <v>7921</v>
      </c>
      <c r="H10" s="80">
        <v>7479</v>
      </c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68"/>
      <c r="Y10" s="80"/>
      <c r="AA10" s="71" t="s">
        <v>218</v>
      </c>
      <c r="AB10" s="84">
        <f t="shared" ref="AB10:AB15" si="4">Y16</f>
        <v>0</v>
      </c>
      <c r="AC10" s="84">
        <f t="shared" ref="AC10:AC15" si="5">Y22</f>
        <v>0</v>
      </c>
      <c r="AD10" s="93" t="e">
        <f t="shared" si="3"/>
        <v>#DIV/0!</v>
      </c>
      <c r="AH10" s="55" t="s">
        <v>218</v>
      </c>
      <c r="AI10" s="56">
        <v>0.33839999999999998</v>
      </c>
      <c r="AJ10" s="56">
        <v>1.7396</v>
      </c>
      <c r="AK10" s="56"/>
      <c r="AL10" s="56">
        <v>0.70409999999999995</v>
      </c>
      <c r="AM10" s="56"/>
      <c r="AN10" s="56"/>
      <c r="AO10" s="56"/>
      <c r="AP10" s="56">
        <v>0.78390000000000004</v>
      </c>
      <c r="AQ10" s="56"/>
      <c r="AR10" s="56"/>
      <c r="AS10" s="56"/>
      <c r="AT10" s="56">
        <v>8.09E-2</v>
      </c>
      <c r="AU10" s="56">
        <v>0.52210000000000001</v>
      </c>
      <c r="AV10" s="56">
        <v>0.81189999999999996</v>
      </c>
      <c r="AW10" s="56"/>
      <c r="AX10" s="56">
        <v>0.68359999999999999</v>
      </c>
      <c r="AY10" s="56">
        <v>0.80689999999999995</v>
      </c>
      <c r="AZ10" s="56"/>
      <c r="BA10" s="57"/>
    </row>
    <row r="11" spans="1:302" x14ac:dyDescent="0.45">
      <c r="A11" s="80"/>
      <c r="B11" s="80" t="s">
        <v>181</v>
      </c>
      <c r="C11" s="80">
        <v>49200</v>
      </c>
      <c r="D11" s="80">
        <v>17286</v>
      </c>
      <c r="E11" s="80">
        <v>5515</v>
      </c>
      <c r="F11" s="80">
        <v>6911</v>
      </c>
      <c r="G11" s="80">
        <v>6851</v>
      </c>
      <c r="H11" s="80">
        <v>7397</v>
      </c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68"/>
      <c r="Y11" s="80"/>
      <c r="AA11" s="72"/>
      <c r="AB11" s="92">
        <f t="shared" si="4"/>
        <v>0</v>
      </c>
      <c r="AC11" s="92">
        <f t="shared" si="5"/>
        <v>0</v>
      </c>
      <c r="AD11" s="76" t="e">
        <f t="shared" si="3"/>
        <v>#DIV/0!</v>
      </c>
      <c r="AH11" s="55"/>
      <c r="AI11" s="56">
        <v>0.37919999999999998</v>
      </c>
      <c r="AJ11" s="56">
        <v>1.4029</v>
      </c>
      <c r="AK11" s="56"/>
      <c r="AL11" s="56">
        <v>0.5625</v>
      </c>
      <c r="AM11" s="56"/>
      <c r="AN11" s="56"/>
      <c r="AO11" s="56"/>
      <c r="AP11" s="56">
        <v>0.71889999999999998</v>
      </c>
      <c r="AQ11" s="56"/>
      <c r="AR11" s="56"/>
      <c r="AS11" s="56"/>
      <c r="AT11" s="56">
        <v>0.40849999999999997</v>
      </c>
      <c r="AU11" s="56">
        <v>0.67830000000000001</v>
      </c>
      <c r="AV11" s="56">
        <v>0.79710000000000003</v>
      </c>
      <c r="AW11" s="56"/>
      <c r="AX11" s="56">
        <v>0.81950000000000001</v>
      </c>
      <c r="AY11" s="56">
        <v>0.86240000000000006</v>
      </c>
      <c r="AZ11" s="56"/>
      <c r="BA11" s="57"/>
    </row>
    <row r="12" spans="1:302" x14ac:dyDescent="0.45">
      <c r="A12" s="80"/>
      <c r="B12" s="80" t="s">
        <v>182</v>
      </c>
      <c r="C12" s="80">
        <v>45529</v>
      </c>
      <c r="D12" s="80">
        <v>8392</v>
      </c>
      <c r="E12" s="80">
        <v>3232</v>
      </c>
      <c r="F12" s="80">
        <v>17045</v>
      </c>
      <c r="G12" s="80">
        <v>6213</v>
      </c>
      <c r="H12" s="80">
        <v>7158</v>
      </c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68"/>
      <c r="Y12" s="80"/>
      <c r="AA12" s="72"/>
      <c r="AB12" s="92">
        <f t="shared" si="4"/>
        <v>0</v>
      </c>
      <c r="AC12" s="92">
        <f t="shared" si="5"/>
        <v>0</v>
      </c>
      <c r="AD12" s="76" t="e">
        <f t="shared" si="3"/>
        <v>#DIV/0!</v>
      </c>
      <c r="AH12" s="55"/>
      <c r="AI12" s="56">
        <v>0.57999999999999996</v>
      </c>
      <c r="AJ12" s="56">
        <v>0.96089999999999998</v>
      </c>
      <c r="AK12" s="56"/>
      <c r="AL12" s="56">
        <v>0.82150000000000001</v>
      </c>
      <c r="AM12" s="56"/>
      <c r="AN12" s="56"/>
      <c r="AO12" s="56"/>
      <c r="AP12" s="56">
        <v>0.67859999999999998</v>
      </c>
      <c r="AQ12" s="56"/>
      <c r="AR12" s="56"/>
      <c r="AS12" s="56"/>
      <c r="AT12" s="56">
        <v>1.4198999999999999</v>
      </c>
      <c r="AU12" s="56">
        <v>0.70709999999999995</v>
      </c>
      <c r="AV12" s="56">
        <v>0.92490000000000006</v>
      </c>
      <c r="AW12" s="56"/>
      <c r="AX12" s="56">
        <v>1.0316000000000001</v>
      </c>
      <c r="AY12" s="56">
        <v>1.0344</v>
      </c>
      <c r="AZ12" s="56"/>
      <c r="BA12" s="57"/>
    </row>
    <row r="13" spans="1:302" x14ac:dyDescent="0.45">
      <c r="A13" s="80"/>
      <c r="B13" s="80" t="s">
        <v>183</v>
      </c>
      <c r="C13" s="80">
        <v>43694</v>
      </c>
      <c r="D13" s="80">
        <v>10895</v>
      </c>
      <c r="E13" s="80">
        <v>5009</v>
      </c>
      <c r="F13" s="80">
        <v>5393</v>
      </c>
      <c r="G13" s="80">
        <v>7529</v>
      </c>
      <c r="H13" s="80">
        <v>4082</v>
      </c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68"/>
      <c r="Y13" s="80"/>
      <c r="AA13" s="72"/>
      <c r="AB13" s="92">
        <f t="shared" si="4"/>
        <v>0</v>
      </c>
      <c r="AC13" s="92">
        <f t="shared" si="5"/>
        <v>0</v>
      </c>
      <c r="AD13" s="76" t="e">
        <f t="shared" si="3"/>
        <v>#DIV/0!</v>
      </c>
      <c r="AH13" s="55"/>
      <c r="AI13" s="56">
        <v>0.42259999999999998</v>
      </c>
      <c r="AJ13" s="56">
        <v>1.2619</v>
      </c>
      <c r="AK13" s="56"/>
      <c r="AL13" s="56">
        <v>0.93859999999999999</v>
      </c>
      <c r="AM13" s="56"/>
      <c r="AN13" s="56"/>
      <c r="AO13" s="56"/>
      <c r="AP13" s="56">
        <v>0.86429999999999996</v>
      </c>
      <c r="AQ13" s="56"/>
      <c r="AR13" s="56"/>
      <c r="AS13" s="56"/>
      <c r="AT13" s="56">
        <v>1.55E-2</v>
      </c>
      <c r="AU13" s="56">
        <v>0.62270000000000003</v>
      </c>
      <c r="AV13" s="56">
        <v>0.89939999999999998</v>
      </c>
      <c r="AW13" s="56"/>
      <c r="AX13" s="56">
        <v>0.7964</v>
      </c>
      <c r="AY13" s="56">
        <v>0.9788</v>
      </c>
      <c r="AZ13" s="56"/>
      <c r="BA13" s="57"/>
    </row>
    <row r="14" spans="1:302" x14ac:dyDescent="0.45">
      <c r="A14" s="80"/>
      <c r="B14" s="80" t="s">
        <v>184</v>
      </c>
      <c r="C14" s="80">
        <v>47443</v>
      </c>
      <c r="D14" s="80">
        <v>7663</v>
      </c>
      <c r="E14" s="80">
        <v>4659</v>
      </c>
      <c r="F14" s="80">
        <v>15135</v>
      </c>
      <c r="G14" s="80">
        <v>4334</v>
      </c>
      <c r="H14" s="80">
        <v>4481</v>
      </c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68"/>
      <c r="Y14" s="80"/>
      <c r="AA14" s="72"/>
      <c r="AB14" s="92">
        <f t="shared" si="4"/>
        <v>0</v>
      </c>
      <c r="AC14" s="92">
        <f t="shared" si="5"/>
        <v>0</v>
      </c>
      <c r="AD14" s="76" t="e">
        <f t="shared" si="3"/>
        <v>#DIV/0!</v>
      </c>
      <c r="AH14" s="55"/>
      <c r="AI14" s="56">
        <v>0.5524</v>
      </c>
      <c r="AJ14" s="56">
        <v>1.0801000000000001</v>
      </c>
      <c r="AK14" s="56"/>
      <c r="AL14" s="56">
        <v>1.1514</v>
      </c>
      <c r="AM14" s="56"/>
      <c r="AN14" s="56"/>
      <c r="AO14" s="56"/>
      <c r="AP14" s="56">
        <v>1.1579999999999999</v>
      </c>
      <c r="AQ14" s="56"/>
      <c r="AR14" s="56"/>
      <c r="AS14" s="56"/>
      <c r="AT14" s="56">
        <v>0.34860000000000002</v>
      </c>
      <c r="AU14" s="56">
        <v>0.83089999999999997</v>
      </c>
      <c r="AV14" s="56">
        <v>0.99070000000000003</v>
      </c>
      <c r="AW14" s="56"/>
      <c r="AX14" s="56">
        <v>0.86829999999999996</v>
      </c>
      <c r="AY14" s="56">
        <v>0.97840000000000005</v>
      </c>
      <c r="AZ14" s="56"/>
      <c r="BA14" s="57"/>
    </row>
    <row r="15" spans="1:302" s="69" customFormat="1" ht="14.65" thickBot="1" x14ac:dyDescent="0.5">
      <c r="A15" s="80"/>
      <c r="B15" s="80" t="s">
        <v>185</v>
      </c>
      <c r="C15" s="80">
        <v>38817</v>
      </c>
      <c r="D15" s="80">
        <v>14788</v>
      </c>
      <c r="E15" s="80">
        <v>6781</v>
      </c>
      <c r="F15" s="80">
        <v>8045</v>
      </c>
      <c r="G15" s="80">
        <v>6911</v>
      </c>
      <c r="H15" s="80">
        <v>6067</v>
      </c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68"/>
      <c r="Y15" s="80"/>
      <c r="Z15"/>
      <c r="AA15" s="73"/>
      <c r="AB15" s="85">
        <f t="shared" si="4"/>
        <v>0</v>
      </c>
      <c r="AC15" s="85">
        <f t="shared" si="5"/>
        <v>0</v>
      </c>
      <c r="AD15" s="77" t="e">
        <f t="shared" si="3"/>
        <v>#DIV/0!</v>
      </c>
      <c r="AE15"/>
      <c r="AF15"/>
      <c r="AG15"/>
      <c r="AH15" s="55"/>
      <c r="AI15" s="56">
        <v>0.55789999999999995</v>
      </c>
      <c r="AJ15" s="56">
        <v>1.3047</v>
      </c>
      <c r="AK15" s="56"/>
      <c r="AL15" s="56">
        <v>0.52590000000000003</v>
      </c>
      <c r="AM15" s="56"/>
      <c r="AN15" s="56"/>
      <c r="AO15" s="56"/>
      <c r="AP15" s="56">
        <v>0.9415</v>
      </c>
      <c r="AQ15" s="56"/>
      <c r="AR15" s="56"/>
      <c r="AS15" s="56"/>
      <c r="AT15" s="56">
        <v>1.6089</v>
      </c>
      <c r="AU15" s="56">
        <v>0.87639999999999996</v>
      </c>
      <c r="AV15" s="56">
        <v>1.2072000000000001</v>
      </c>
      <c r="AW15" s="56"/>
      <c r="AX15" s="56">
        <v>1.0125</v>
      </c>
      <c r="AY15" s="56">
        <v>1.002</v>
      </c>
      <c r="AZ15" s="56"/>
      <c r="BA15" s="57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</row>
    <row r="16" spans="1:302" x14ac:dyDescent="0.45">
      <c r="A16" s="86" t="s">
        <v>218</v>
      </c>
      <c r="B16" s="86" t="s">
        <v>206</v>
      </c>
      <c r="C16" s="86">
        <v>74065</v>
      </c>
      <c r="D16" s="86">
        <v>5964</v>
      </c>
      <c r="E16" s="86">
        <v>739</v>
      </c>
      <c r="F16" s="86">
        <v>9136</v>
      </c>
      <c r="G16" s="86">
        <v>9470</v>
      </c>
      <c r="H16" s="86">
        <v>8099</v>
      </c>
      <c r="I16" s="86">
        <v>6335</v>
      </c>
      <c r="J16" s="86">
        <v>1159</v>
      </c>
      <c r="K16" s="86">
        <v>1302</v>
      </c>
      <c r="L16" s="86">
        <v>580</v>
      </c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68"/>
      <c r="Y16" s="86"/>
      <c r="AA16" s="71" t="s">
        <v>91</v>
      </c>
      <c r="AB16" s="84">
        <f t="shared" ref="AB16:AB21" si="6">Y28</f>
        <v>2423</v>
      </c>
      <c r="AC16" s="84">
        <f t="shared" ref="AC16:AC21" si="7">Y34</f>
        <v>6201</v>
      </c>
      <c r="AD16" s="93">
        <f>AC16/AB16</f>
        <v>2.5592241023524558</v>
      </c>
      <c r="AH16" s="55" t="s">
        <v>91</v>
      </c>
      <c r="AI16" s="56"/>
      <c r="AJ16" s="56"/>
      <c r="AK16" s="56">
        <v>1.1811</v>
      </c>
      <c r="AL16" s="56">
        <v>0.86509999999999998</v>
      </c>
      <c r="AM16" s="56">
        <v>1.165</v>
      </c>
      <c r="AN16" s="56">
        <v>1.0302</v>
      </c>
      <c r="AO16" s="56">
        <v>0.91949999999999998</v>
      </c>
      <c r="AP16" s="56">
        <v>0.62209999999999999</v>
      </c>
      <c r="AQ16" s="56">
        <v>0.92869999999999997</v>
      </c>
      <c r="AR16" s="56">
        <v>1.2601</v>
      </c>
      <c r="AS16" s="56">
        <v>2.5592000000000001</v>
      </c>
      <c r="AT16" s="56">
        <v>0.81259999999999999</v>
      </c>
      <c r="AU16" s="56">
        <v>0.44769999999999999</v>
      </c>
      <c r="AV16" s="56"/>
      <c r="AW16" s="56"/>
      <c r="AX16" s="56"/>
      <c r="AY16" s="56"/>
      <c r="AZ16" s="56"/>
      <c r="BA16" s="57"/>
    </row>
    <row r="17" spans="1:53" x14ac:dyDescent="0.45">
      <c r="A17" s="86"/>
      <c r="B17" s="86" t="s">
        <v>207</v>
      </c>
      <c r="C17" s="86">
        <v>69339</v>
      </c>
      <c r="D17" s="86">
        <v>7111</v>
      </c>
      <c r="E17" s="86">
        <v>825</v>
      </c>
      <c r="F17" s="86">
        <v>7731</v>
      </c>
      <c r="G17" s="86">
        <v>7817</v>
      </c>
      <c r="H17" s="86">
        <v>6404</v>
      </c>
      <c r="I17" s="86">
        <v>5474</v>
      </c>
      <c r="J17" s="86">
        <v>1434</v>
      </c>
      <c r="K17" s="86">
        <v>1280</v>
      </c>
      <c r="L17" s="86">
        <v>647</v>
      </c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68"/>
      <c r="Y17" s="86"/>
      <c r="AA17" s="72"/>
      <c r="AB17" s="92">
        <f t="shared" si="6"/>
        <v>3055</v>
      </c>
      <c r="AC17" s="92">
        <f t="shared" si="7"/>
        <v>6033</v>
      </c>
      <c r="AD17" s="76">
        <f>AC17/AB17</f>
        <v>1.9747954173486089</v>
      </c>
      <c r="AH17" s="55"/>
      <c r="AI17" s="56"/>
      <c r="AJ17" s="56"/>
      <c r="AK17" s="56">
        <v>1.0223</v>
      </c>
      <c r="AL17" s="56">
        <v>1.1712</v>
      </c>
      <c r="AM17" s="56">
        <v>1.0153000000000001</v>
      </c>
      <c r="AN17" s="56">
        <v>0.80859999999999999</v>
      </c>
      <c r="AO17" s="56">
        <v>0.79330000000000001</v>
      </c>
      <c r="AP17" s="56">
        <v>0.38640000000000002</v>
      </c>
      <c r="AQ17" s="56">
        <v>0.61780000000000002</v>
      </c>
      <c r="AR17" s="56">
        <v>1.6597999999999999</v>
      </c>
      <c r="AS17" s="56">
        <v>1.9748000000000001</v>
      </c>
      <c r="AT17" s="56">
        <v>1.0359</v>
      </c>
      <c r="AU17" s="56">
        <v>0.66410000000000002</v>
      </c>
      <c r="AV17" s="56"/>
      <c r="AW17" s="56"/>
      <c r="AX17" s="56"/>
      <c r="AY17" s="56"/>
      <c r="AZ17" s="56"/>
      <c r="BA17" s="57"/>
    </row>
    <row r="18" spans="1:53" x14ac:dyDescent="0.45">
      <c r="A18" s="86"/>
      <c r="B18" s="86" t="s">
        <v>208</v>
      </c>
      <c r="C18" s="86">
        <v>57197</v>
      </c>
      <c r="D18" s="86">
        <v>6502</v>
      </c>
      <c r="E18" s="86">
        <v>231</v>
      </c>
      <c r="F18" s="86">
        <v>4986</v>
      </c>
      <c r="G18" s="86">
        <v>11377</v>
      </c>
      <c r="H18" s="86">
        <v>9136</v>
      </c>
      <c r="I18" s="86">
        <v>4614</v>
      </c>
      <c r="J18" s="86">
        <v>826</v>
      </c>
      <c r="K18" s="86">
        <v>791</v>
      </c>
      <c r="L18" s="86">
        <v>465</v>
      </c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68"/>
      <c r="Y18" s="86"/>
      <c r="AA18" s="72"/>
      <c r="AB18" s="92">
        <f t="shared" si="6"/>
        <v>3206</v>
      </c>
      <c r="AC18" s="92">
        <f t="shared" si="7"/>
        <v>7837</v>
      </c>
      <c r="AD18" s="76">
        <f>AC18/AB18</f>
        <v>2.4444791016843417</v>
      </c>
      <c r="AH18" s="55"/>
      <c r="AI18" s="56"/>
      <c r="AJ18" s="56"/>
      <c r="AK18" s="56">
        <v>0.68200000000000005</v>
      </c>
      <c r="AL18" s="56">
        <v>1.0773999999999999</v>
      </c>
      <c r="AM18" s="56">
        <v>0.77290000000000003</v>
      </c>
      <c r="AN18" s="56">
        <v>1.2232000000000001</v>
      </c>
      <c r="AO18" s="56">
        <v>0.88100000000000001</v>
      </c>
      <c r="AP18" s="56">
        <v>0.73429999999999995</v>
      </c>
      <c r="AQ18" s="56">
        <v>0.621</v>
      </c>
      <c r="AR18" s="56">
        <v>1.1698999999999999</v>
      </c>
      <c r="AS18" s="56">
        <v>2.4445000000000001</v>
      </c>
      <c r="AT18" s="56">
        <v>0.50800000000000001</v>
      </c>
      <c r="AU18" s="56">
        <v>0.55020000000000002</v>
      </c>
      <c r="AV18" s="56"/>
      <c r="AW18" s="56"/>
      <c r="AX18" s="56"/>
      <c r="AY18" s="56"/>
      <c r="AZ18" s="56"/>
      <c r="BA18" s="57"/>
    </row>
    <row r="19" spans="1:53" x14ac:dyDescent="0.45">
      <c r="A19" s="86"/>
      <c r="B19" s="86" t="s">
        <v>209</v>
      </c>
      <c r="C19" s="86">
        <v>63665</v>
      </c>
      <c r="D19" s="86">
        <v>5213</v>
      </c>
      <c r="E19" s="86">
        <v>368</v>
      </c>
      <c r="F19" s="86">
        <v>10202</v>
      </c>
      <c r="G19" s="86">
        <v>9577</v>
      </c>
      <c r="H19" s="86">
        <v>6213</v>
      </c>
      <c r="I19" s="86">
        <v>3800</v>
      </c>
      <c r="J19" s="86">
        <v>1163</v>
      </c>
      <c r="K19" s="86">
        <v>1159</v>
      </c>
      <c r="L19" s="86">
        <v>518</v>
      </c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68"/>
      <c r="Y19" s="86"/>
      <c r="AA19" s="72"/>
      <c r="AB19" s="92">
        <f t="shared" si="6"/>
        <v>2682</v>
      </c>
      <c r="AC19" s="92">
        <f t="shared" si="7"/>
        <v>7513</v>
      </c>
      <c r="AD19" s="76">
        <f>AC19/AB19</f>
        <v>2.8012677106636836</v>
      </c>
      <c r="AH19" s="55"/>
      <c r="AI19" s="56"/>
      <c r="AJ19" s="56"/>
      <c r="AK19" s="56">
        <v>1.0049999999999999</v>
      </c>
      <c r="AL19" s="59" t="s">
        <v>243</v>
      </c>
      <c r="AM19" s="56">
        <v>1.5063</v>
      </c>
      <c r="AN19" s="56">
        <v>1.0778000000000001</v>
      </c>
      <c r="AO19" s="56">
        <v>0.78159999999999996</v>
      </c>
      <c r="AP19" s="56">
        <v>0.47770000000000001</v>
      </c>
      <c r="AQ19" s="56">
        <v>0.67010000000000003</v>
      </c>
      <c r="AR19" s="56">
        <v>1.5296000000000001</v>
      </c>
      <c r="AS19" s="56">
        <v>2.8012999999999999</v>
      </c>
      <c r="AT19" s="56">
        <v>1.2069000000000001</v>
      </c>
      <c r="AU19" s="56">
        <v>0.88109999999999999</v>
      </c>
      <c r="AV19" s="56"/>
      <c r="AW19" s="56"/>
      <c r="AX19" s="56"/>
      <c r="AY19" s="56"/>
      <c r="AZ19" s="56"/>
      <c r="BA19" s="57"/>
    </row>
    <row r="20" spans="1:53" x14ac:dyDescent="0.45">
      <c r="A20" s="86"/>
      <c r="B20" s="86" t="s">
        <v>210</v>
      </c>
      <c r="C20" s="86">
        <v>51272</v>
      </c>
      <c r="D20" s="86">
        <v>5628</v>
      </c>
      <c r="E20" s="86">
        <v>245</v>
      </c>
      <c r="F20" s="86">
        <v>7253</v>
      </c>
      <c r="G20" s="86">
        <v>8373</v>
      </c>
      <c r="H20" s="86">
        <v>5664</v>
      </c>
      <c r="I20" s="86">
        <v>3266</v>
      </c>
      <c r="J20" s="86">
        <v>1179</v>
      </c>
      <c r="K20" s="86">
        <v>1086</v>
      </c>
      <c r="L20" s="86">
        <v>510</v>
      </c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68"/>
      <c r="Y20" s="86"/>
      <c r="AA20" s="72"/>
      <c r="AB20" s="92">
        <f t="shared" si="6"/>
        <v>2826</v>
      </c>
      <c r="AC20" s="92">
        <f t="shared" si="7"/>
        <v>7285</v>
      </c>
      <c r="AD20" s="76">
        <f>AC20/AB20</f>
        <v>2.5778485491861289</v>
      </c>
      <c r="AH20" s="55"/>
      <c r="AI20" s="56"/>
      <c r="AJ20" s="56"/>
      <c r="AK20" s="56">
        <v>1.0803</v>
      </c>
      <c r="AL20" s="56">
        <v>1.3222</v>
      </c>
      <c r="AM20" s="56">
        <v>1.0829</v>
      </c>
      <c r="AN20" s="56">
        <v>1.4457</v>
      </c>
      <c r="AO20" s="56">
        <v>0.95979999999999999</v>
      </c>
      <c r="AP20" s="56">
        <v>1.0206999999999999</v>
      </c>
      <c r="AQ20" s="56">
        <v>0.66069999999999995</v>
      </c>
      <c r="AR20" s="56">
        <v>1.1635</v>
      </c>
      <c r="AS20" s="56">
        <v>2.5777999999999999</v>
      </c>
      <c r="AT20" s="56">
        <v>0.96330000000000005</v>
      </c>
      <c r="AU20" s="56">
        <v>0.58089999999999997</v>
      </c>
      <c r="AV20" s="56"/>
      <c r="AW20" s="56"/>
      <c r="AX20" s="56"/>
      <c r="AY20" s="56"/>
      <c r="AZ20" s="56"/>
      <c r="BA20" s="57"/>
    </row>
    <row r="21" spans="1:53" ht="14.65" thickBot="1" x14ac:dyDescent="0.5">
      <c r="A21" s="86"/>
      <c r="B21" s="86" t="s">
        <v>211</v>
      </c>
      <c r="C21" s="86">
        <v>44440</v>
      </c>
      <c r="D21" s="86">
        <v>5324</v>
      </c>
      <c r="E21" s="86">
        <v>179</v>
      </c>
      <c r="F21" s="86">
        <v>5462</v>
      </c>
      <c r="G21" s="86">
        <v>9449</v>
      </c>
      <c r="H21" s="86">
        <v>6133</v>
      </c>
      <c r="I21" s="86">
        <v>4472</v>
      </c>
      <c r="J21" s="86">
        <v>941</v>
      </c>
      <c r="K21" s="86">
        <v>882</v>
      </c>
      <c r="L21" s="86">
        <v>502</v>
      </c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68"/>
      <c r="Y21" s="86"/>
      <c r="AA21" s="73"/>
      <c r="AB21" s="85">
        <f t="shared" si="6"/>
        <v>3570</v>
      </c>
      <c r="AC21" s="85">
        <f t="shared" si="7"/>
        <v>9702</v>
      </c>
      <c r="AD21" s="77">
        <f t="shared" ref="AD21:AD27" si="8">AC21/AB21</f>
        <v>2.7176470588235295</v>
      </c>
      <c r="AH21" s="55"/>
      <c r="AI21" s="56"/>
      <c r="AJ21" s="56"/>
      <c r="AK21" s="56">
        <v>0.73419999999999996</v>
      </c>
      <c r="AL21" s="59" t="s">
        <v>244</v>
      </c>
      <c r="AM21" s="56">
        <v>1</v>
      </c>
      <c r="AN21" s="56">
        <v>0.92930000000000001</v>
      </c>
      <c r="AO21" s="56">
        <v>0.81950000000000001</v>
      </c>
      <c r="AP21" s="56">
        <v>0.46650000000000003</v>
      </c>
      <c r="AQ21" s="56">
        <v>0.57879999999999998</v>
      </c>
      <c r="AR21" s="56">
        <v>1.5271999999999999</v>
      </c>
      <c r="AS21" s="56">
        <v>2.7176</v>
      </c>
      <c r="AT21" s="56">
        <v>0.98270000000000002</v>
      </c>
      <c r="AU21" s="59" t="s">
        <v>245</v>
      </c>
      <c r="AV21" s="56"/>
      <c r="AW21" s="56"/>
      <c r="AX21" s="56"/>
      <c r="AY21" s="56"/>
      <c r="AZ21" s="56"/>
      <c r="BA21" s="57"/>
    </row>
    <row r="22" spans="1:53" x14ac:dyDescent="0.45">
      <c r="A22" s="86"/>
      <c r="B22" s="86" t="s">
        <v>212</v>
      </c>
      <c r="C22" s="86">
        <v>52151</v>
      </c>
      <c r="D22" s="86">
        <v>3959</v>
      </c>
      <c r="E22" s="86">
        <v>59.8</v>
      </c>
      <c r="F22" s="86">
        <v>15893</v>
      </c>
      <c r="G22" s="86">
        <v>4944</v>
      </c>
      <c r="H22" s="86">
        <v>6349</v>
      </c>
      <c r="I22" s="86">
        <v>2144</v>
      </c>
      <c r="J22" s="86">
        <v>941</v>
      </c>
      <c r="K22" s="86">
        <v>890</v>
      </c>
      <c r="L22" s="86">
        <v>468</v>
      </c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68"/>
      <c r="Y22" s="86"/>
      <c r="AA22" s="71" t="s">
        <v>239</v>
      </c>
      <c r="AB22" s="84">
        <f>Y40</f>
        <v>0</v>
      </c>
      <c r="AC22" s="84">
        <f>Y44</f>
        <v>0</v>
      </c>
      <c r="AD22" s="93" t="e">
        <f t="shared" si="8"/>
        <v>#DIV/0!</v>
      </c>
      <c r="AH22" s="55" t="s">
        <v>239</v>
      </c>
      <c r="AI22" s="56">
        <v>0.56759999999999999</v>
      </c>
      <c r="AJ22" s="56"/>
      <c r="AK22" s="56"/>
      <c r="AL22" s="56">
        <v>0.63300000000000001</v>
      </c>
      <c r="AM22" s="56">
        <v>1.3475999999999999</v>
      </c>
      <c r="AN22" s="56">
        <v>0.76739999999999997</v>
      </c>
      <c r="AO22" s="56">
        <v>1.3694</v>
      </c>
      <c r="AP22" s="56"/>
      <c r="AQ22" s="56">
        <v>1.0187999999999999</v>
      </c>
      <c r="AR22" s="56">
        <v>1.1591</v>
      </c>
      <c r="AS22" s="56"/>
      <c r="AT22" s="56">
        <v>1.151</v>
      </c>
      <c r="AU22" s="56">
        <v>0.74609999999999999</v>
      </c>
      <c r="AV22" s="56"/>
      <c r="AW22" s="56">
        <v>0.85740000000000005</v>
      </c>
      <c r="AX22" s="56">
        <v>0.81289999999999996</v>
      </c>
      <c r="AY22" s="56">
        <v>0.91500000000000004</v>
      </c>
      <c r="AZ22" s="56">
        <v>0.97330000000000005</v>
      </c>
      <c r="BA22" s="57">
        <v>1.1439999999999999</v>
      </c>
    </row>
    <row r="23" spans="1:53" x14ac:dyDescent="0.45">
      <c r="A23" s="86"/>
      <c r="B23" s="86" t="s">
        <v>213</v>
      </c>
      <c r="C23" s="86">
        <v>39004</v>
      </c>
      <c r="D23" s="86">
        <v>6226</v>
      </c>
      <c r="E23" s="86">
        <v>337</v>
      </c>
      <c r="F23" s="86">
        <v>10846</v>
      </c>
      <c r="G23" s="86">
        <v>5302</v>
      </c>
      <c r="H23" s="86">
        <v>4604</v>
      </c>
      <c r="I23" s="86">
        <v>2076</v>
      </c>
      <c r="J23" s="86">
        <v>1143</v>
      </c>
      <c r="K23" s="86">
        <v>1049</v>
      </c>
      <c r="L23" s="86">
        <v>558</v>
      </c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68"/>
      <c r="Y23" s="86"/>
      <c r="AA23" s="72"/>
      <c r="AB23" s="92">
        <f>Y41</f>
        <v>0</v>
      </c>
      <c r="AC23" s="92">
        <f>Y45</f>
        <v>0</v>
      </c>
      <c r="AD23" s="76" t="e">
        <f t="shared" si="8"/>
        <v>#DIV/0!</v>
      </c>
      <c r="AH23" s="55"/>
      <c r="AI23" s="56">
        <v>0.74790000000000001</v>
      </c>
      <c r="AJ23" s="56"/>
      <c r="AK23" s="56"/>
      <c r="AL23" s="56">
        <v>0.81789999999999996</v>
      </c>
      <c r="AM23" s="56">
        <v>1.0251999999999999</v>
      </c>
      <c r="AN23" s="56">
        <v>0.71040000000000003</v>
      </c>
      <c r="AO23" s="56">
        <v>1.4012</v>
      </c>
      <c r="AP23" s="56"/>
      <c r="AQ23" s="56">
        <v>1.4637</v>
      </c>
      <c r="AR23" s="56">
        <v>1.0988</v>
      </c>
      <c r="AS23" s="56"/>
      <c r="AT23" s="56">
        <v>0.86439999999999995</v>
      </c>
      <c r="AU23" s="56">
        <v>0.78659999999999997</v>
      </c>
      <c r="AV23" s="56"/>
      <c r="AW23" s="59" t="s">
        <v>246</v>
      </c>
      <c r="AX23" s="56">
        <v>0.9617</v>
      </c>
      <c r="AY23" s="56">
        <v>0.99439999999999995</v>
      </c>
      <c r="AZ23" s="56">
        <v>0.9919</v>
      </c>
      <c r="BA23" s="57">
        <v>1.2923</v>
      </c>
    </row>
    <row r="24" spans="1:53" x14ac:dyDescent="0.45">
      <c r="A24" s="86"/>
      <c r="B24" s="86" t="s">
        <v>214</v>
      </c>
      <c r="C24" s="86">
        <v>46985</v>
      </c>
      <c r="D24" s="86">
        <v>5125</v>
      </c>
      <c r="E24" s="86">
        <v>328</v>
      </c>
      <c r="F24" s="86">
        <v>4791</v>
      </c>
      <c r="G24" s="86">
        <v>8045</v>
      </c>
      <c r="H24" s="86">
        <v>6200</v>
      </c>
      <c r="I24" s="86">
        <v>2676</v>
      </c>
      <c r="J24" s="86">
        <v>764</v>
      </c>
      <c r="K24" s="86">
        <v>816</v>
      </c>
      <c r="L24" s="86">
        <v>481</v>
      </c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68"/>
      <c r="Y24" s="86"/>
      <c r="AA24" s="72"/>
      <c r="AB24" s="92">
        <f>Y42</f>
        <v>0</v>
      </c>
      <c r="AC24" s="92">
        <f>Y46</f>
        <v>0</v>
      </c>
      <c r="AD24" s="76" t="e">
        <f t="shared" si="8"/>
        <v>#DIV/0!</v>
      </c>
      <c r="AH24" s="55"/>
      <c r="AI24" s="56">
        <v>0.45550000000000002</v>
      </c>
      <c r="AJ24" s="56"/>
      <c r="AK24" s="56"/>
      <c r="AL24" s="56">
        <v>0.91459999999999997</v>
      </c>
      <c r="AM24" s="56">
        <v>1.4888999999999999</v>
      </c>
      <c r="AN24" s="56">
        <v>1.2052</v>
      </c>
      <c r="AO24" s="56">
        <v>1.3499000000000001</v>
      </c>
      <c r="AP24" s="56"/>
      <c r="AQ24" s="56">
        <v>1.3323</v>
      </c>
      <c r="AR24" s="56">
        <v>1.0722</v>
      </c>
      <c r="AS24" s="56"/>
      <c r="AT24" s="56">
        <v>0.87549999999999994</v>
      </c>
      <c r="AU24" s="56">
        <v>0.84370000000000001</v>
      </c>
      <c r="AV24" s="56"/>
      <c r="AW24" s="56">
        <v>0.84509999999999996</v>
      </c>
      <c r="AX24" s="56">
        <v>0.85519999999999996</v>
      </c>
      <c r="AY24" s="56">
        <v>0.86460000000000004</v>
      </c>
      <c r="AZ24" s="56">
        <v>0.93320000000000003</v>
      </c>
      <c r="BA24" s="57">
        <v>1.4605999999999999</v>
      </c>
    </row>
    <row r="25" spans="1:53" ht="14.65" thickBot="1" x14ac:dyDescent="0.5">
      <c r="A25" s="86"/>
      <c r="B25" s="86" t="s">
        <v>215</v>
      </c>
      <c r="C25" s="86">
        <v>59758</v>
      </c>
      <c r="D25" s="86">
        <v>4614</v>
      </c>
      <c r="E25" s="86">
        <v>5.69</v>
      </c>
      <c r="F25" s="86">
        <v>12874</v>
      </c>
      <c r="G25" s="86">
        <v>5964</v>
      </c>
      <c r="H25" s="86">
        <v>5370</v>
      </c>
      <c r="I25" s="86">
        <v>1606</v>
      </c>
      <c r="J25" s="86">
        <v>1046</v>
      </c>
      <c r="K25" s="86">
        <v>923</v>
      </c>
      <c r="L25" s="86">
        <v>507</v>
      </c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68"/>
      <c r="Y25" s="86"/>
      <c r="AA25" s="73"/>
      <c r="AB25" s="85">
        <f>Y43</f>
        <v>0</v>
      </c>
      <c r="AC25" s="85">
        <f>Y47</f>
        <v>0</v>
      </c>
      <c r="AD25" s="77" t="e">
        <f t="shared" si="8"/>
        <v>#DIV/0!</v>
      </c>
      <c r="AH25" s="55"/>
      <c r="AI25" s="56">
        <v>0.50170000000000003</v>
      </c>
      <c r="AJ25" s="56"/>
      <c r="AK25" s="56"/>
      <c r="AL25" s="56">
        <v>0.70199999999999996</v>
      </c>
      <c r="AM25" s="56">
        <v>1.1788000000000001</v>
      </c>
      <c r="AN25" s="56">
        <v>0.85229999999999995</v>
      </c>
      <c r="AO25" s="56">
        <v>1.1625000000000001</v>
      </c>
      <c r="AP25" s="56"/>
      <c r="AQ25" s="56">
        <v>1.0187999999999999</v>
      </c>
      <c r="AR25" s="56">
        <v>0.97460000000000002</v>
      </c>
      <c r="AS25" s="56"/>
      <c r="AT25" s="56">
        <v>0.73899999999999999</v>
      </c>
      <c r="AU25" s="56">
        <v>0.64739999999999998</v>
      </c>
      <c r="AV25" s="56"/>
      <c r="AW25" s="56">
        <v>0.81520000000000004</v>
      </c>
      <c r="AX25" s="56">
        <v>0.82509999999999994</v>
      </c>
      <c r="AY25" s="56">
        <v>0.8548</v>
      </c>
      <c r="AZ25" s="56">
        <v>0.91059999999999997</v>
      </c>
      <c r="BA25" s="57">
        <v>1.2185999999999999</v>
      </c>
    </row>
    <row r="26" spans="1:53" x14ac:dyDescent="0.45">
      <c r="A26" s="86"/>
      <c r="B26" s="86" t="s">
        <v>216</v>
      </c>
      <c r="C26" s="86">
        <v>59035</v>
      </c>
      <c r="D26" s="86">
        <v>5750</v>
      </c>
      <c r="E26" s="86">
        <v>85.4</v>
      </c>
      <c r="F26" s="86">
        <v>7834</v>
      </c>
      <c r="G26" s="86">
        <v>6957</v>
      </c>
      <c r="H26" s="86">
        <v>6559</v>
      </c>
      <c r="I26" s="86">
        <v>1804</v>
      </c>
      <c r="J26" s="86">
        <v>1168</v>
      </c>
      <c r="K26" s="86">
        <v>943</v>
      </c>
      <c r="L26" s="86">
        <v>499</v>
      </c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68"/>
      <c r="Y26" s="86"/>
      <c r="AA26" s="71" t="s">
        <v>238</v>
      </c>
      <c r="AB26" s="84">
        <f>Y48</f>
        <v>0</v>
      </c>
      <c r="AC26" s="84">
        <f>Y52</f>
        <v>0</v>
      </c>
      <c r="AD26" s="93" t="e">
        <f t="shared" si="8"/>
        <v>#DIV/0!</v>
      </c>
      <c r="AH26" s="55" t="s">
        <v>238</v>
      </c>
      <c r="AI26" s="56">
        <v>0.5494</v>
      </c>
      <c r="AJ26" s="56"/>
      <c r="AK26" s="56"/>
      <c r="AL26" s="56">
        <v>0.79300000000000004</v>
      </c>
      <c r="AM26" s="56">
        <v>2.0045999999999999</v>
      </c>
      <c r="AN26" s="56">
        <v>1.0175000000000001</v>
      </c>
      <c r="AO26" s="56">
        <v>1.1644000000000001</v>
      </c>
      <c r="AP26" s="56"/>
      <c r="AQ26" s="56">
        <v>0.72440000000000004</v>
      </c>
      <c r="AR26" s="56">
        <v>1.0826</v>
      </c>
      <c r="AS26" s="56"/>
      <c r="AT26" s="56">
        <v>0.57140000000000002</v>
      </c>
      <c r="AU26" s="56">
        <v>0.69359999999999999</v>
      </c>
      <c r="AV26" s="56"/>
      <c r="AW26" s="56">
        <v>0.91169999999999995</v>
      </c>
      <c r="AX26" s="56">
        <v>0.874</v>
      </c>
      <c r="AY26" s="56">
        <v>0.99439999999999995</v>
      </c>
      <c r="AZ26" s="56">
        <v>0.96150000000000002</v>
      </c>
      <c r="BA26" s="57">
        <v>1.3295999999999999</v>
      </c>
    </row>
    <row r="27" spans="1:53" x14ac:dyDescent="0.45">
      <c r="A27" s="86"/>
      <c r="B27" s="86" t="s">
        <v>217</v>
      </c>
      <c r="C27" s="86">
        <v>23371</v>
      </c>
      <c r="D27" s="86">
        <v>5191</v>
      </c>
      <c r="E27" s="86">
        <v>288</v>
      </c>
      <c r="F27" s="86">
        <v>7126</v>
      </c>
      <c r="G27" s="86">
        <v>8281</v>
      </c>
      <c r="H27" s="86">
        <v>5774</v>
      </c>
      <c r="I27" s="86">
        <v>2495</v>
      </c>
      <c r="J27" s="86">
        <v>1136</v>
      </c>
      <c r="K27" s="86">
        <v>893</v>
      </c>
      <c r="L27" s="86">
        <v>503</v>
      </c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68"/>
      <c r="Y27" s="86"/>
      <c r="AA27" s="72"/>
      <c r="AB27" s="92">
        <f>Y49</f>
        <v>0</v>
      </c>
      <c r="AC27" s="92">
        <f>Y53</f>
        <v>0</v>
      </c>
      <c r="AD27" s="76" t="e">
        <f t="shared" si="8"/>
        <v>#DIV/0!</v>
      </c>
      <c r="AH27" s="55"/>
      <c r="AI27" s="56">
        <v>0.40550000000000003</v>
      </c>
      <c r="AJ27" s="56"/>
      <c r="AK27" s="56"/>
      <c r="AL27" s="56">
        <v>0.82299999999999995</v>
      </c>
      <c r="AM27" s="56">
        <v>1.3940999999999999</v>
      </c>
      <c r="AN27" s="56">
        <v>0.77900000000000003</v>
      </c>
      <c r="AO27" s="56">
        <v>0.96640000000000004</v>
      </c>
      <c r="AP27" s="56"/>
      <c r="AQ27" s="56">
        <v>0.95289999999999997</v>
      </c>
      <c r="AR27" s="56">
        <v>0.96499999999999997</v>
      </c>
      <c r="AS27" s="56"/>
      <c r="AT27" s="56">
        <v>0.75649999999999995</v>
      </c>
      <c r="AU27" s="56">
        <v>0.74270000000000003</v>
      </c>
      <c r="AV27" s="56"/>
      <c r="AW27" s="56">
        <v>0.9032</v>
      </c>
      <c r="AX27" s="56">
        <v>0.76580000000000004</v>
      </c>
      <c r="AY27" s="56">
        <v>0.79220000000000002</v>
      </c>
      <c r="AZ27" s="56">
        <v>0.94410000000000005</v>
      </c>
      <c r="BA27" s="57">
        <v>1.0852999999999999</v>
      </c>
    </row>
    <row r="28" spans="1:53" ht="14.65" thickBot="1" x14ac:dyDescent="0.5">
      <c r="A28" s="87" t="s">
        <v>91</v>
      </c>
      <c r="B28" s="87" t="s">
        <v>64</v>
      </c>
      <c r="C28" s="87">
        <v>2972</v>
      </c>
      <c r="D28" s="87"/>
      <c r="E28" s="87">
        <v>17327</v>
      </c>
      <c r="F28" s="87"/>
      <c r="G28" s="87">
        <v>35715</v>
      </c>
      <c r="H28" s="87">
        <v>11810</v>
      </c>
      <c r="I28" s="87"/>
      <c r="J28" s="87"/>
      <c r="K28" s="87"/>
      <c r="L28" s="87"/>
      <c r="M28" s="87"/>
      <c r="N28" s="87">
        <v>4506</v>
      </c>
      <c r="O28" s="87">
        <v>29731</v>
      </c>
      <c r="P28" s="87">
        <v>5293</v>
      </c>
      <c r="Q28" s="87">
        <v>1851</v>
      </c>
      <c r="R28" s="87">
        <v>2423</v>
      </c>
      <c r="S28" s="87">
        <v>519</v>
      </c>
      <c r="T28" s="87">
        <v>849</v>
      </c>
      <c r="U28" s="87">
        <v>46242</v>
      </c>
      <c r="V28" s="87"/>
      <c r="W28" s="87"/>
      <c r="X28" s="68"/>
      <c r="Y28" s="87">
        <v>2423</v>
      </c>
      <c r="AA28" s="73"/>
      <c r="AB28" s="85">
        <f>Y51</f>
        <v>0</v>
      </c>
      <c r="AC28" s="85">
        <f>Y54</f>
        <v>0</v>
      </c>
      <c r="AD28" s="77" t="e">
        <f>AC28/AB28</f>
        <v>#DIV/0!</v>
      </c>
      <c r="AH28" s="55"/>
      <c r="AI28" s="56">
        <v>0.47439999999999999</v>
      </c>
      <c r="AJ28" s="56"/>
      <c r="AK28" s="56"/>
      <c r="AL28" s="56">
        <v>0.70709999999999995</v>
      </c>
      <c r="AM28" s="56">
        <v>1.2043999999999999</v>
      </c>
      <c r="AN28" s="56">
        <v>0.99199999999999999</v>
      </c>
      <c r="AO28" s="56">
        <v>0.9355</v>
      </c>
      <c r="AP28" s="56"/>
      <c r="AQ28" s="56">
        <v>1.1877</v>
      </c>
      <c r="AR28" s="56">
        <v>0.88829999999999998</v>
      </c>
      <c r="AS28" s="56"/>
      <c r="AT28" s="56">
        <v>1.1156999999999999</v>
      </c>
      <c r="AU28" s="56">
        <v>0.77559999999999996</v>
      </c>
      <c r="AV28" s="56"/>
      <c r="AW28" s="56">
        <v>0.85919999999999996</v>
      </c>
      <c r="AX28" s="56">
        <v>0.7601</v>
      </c>
      <c r="AY28" s="56">
        <v>0.82389999999999997</v>
      </c>
      <c r="AZ28" s="56">
        <v>0.95589999999999997</v>
      </c>
      <c r="BA28" s="57">
        <v>1.4262999999999999</v>
      </c>
    </row>
    <row r="29" spans="1:53" ht="14.65" thickBot="1" x14ac:dyDescent="0.5">
      <c r="A29" s="87"/>
      <c r="B29" s="87" t="s">
        <v>219</v>
      </c>
      <c r="C29" s="87">
        <v>2296</v>
      </c>
      <c r="D29" s="87"/>
      <c r="E29" s="87">
        <v>13198</v>
      </c>
      <c r="F29" s="87"/>
      <c r="G29" s="87">
        <v>22560</v>
      </c>
      <c r="H29" s="87">
        <v>13998</v>
      </c>
      <c r="I29" s="87"/>
      <c r="J29" s="87"/>
      <c r="K29" s="87"/>
      <c r="L29" s="87"/>
      <c r="M29" s="87"/>
      <c r="N29" s="87">
        <v>1432</v>
      </c>
      <c r="O29" s="87">
        <v>26809</v>
      </c>
      <c r="P29" s="87">
        <v>5001</v>
      </c>
      <c r="Q29" s="87">
        <v>2472</v>
      </c>
      <c r="R29" s="87">
        <v>3055</v>
      </c>
      <c r="S29" s="87">
        <v>435</v>
      </c>
      <c r="T29" s="87">
        <v>1143</v>
      </c>
      <c r="U29" s="87">
        <v>38092</v>
      </c>
      <c r="V29" s="87"/>
      <c r="W29" s="87"/>
      <c r="X29" s="68"/>
      <c r="Y29" s="87">
        <v>3055</v>
      </c>
      <c r="AH29" s="402" t="s">
        <v>165</v>
      </c>
      <c r="AI29" s="403"/>
      <c r="AJ29" s="403"/>
      <c r="AK29" s="403"/>
      <c r="AL29" s="403"/>
      <c r="AM29" s="403"/>
      <c r="AN29" s="403"/>
      <c r="AO29" s="403"/>
      <c r="AP29" s="403"/>
      <c r="AQ29" s="403"/>
      <c r="AR29" s="403"/>
      <c r="AS29" s="403"/>
      <c r="AT29" s="403"/>
      <c r="AU29" s="403"/>
      <c r="AV29" s="403"/>
      <c r="AW29" s="403"/>
      <c r="AX29" s="403"/>
      <c r="AY29" s="403"/>
      <c r="AZ29" s="403"/>
      <c r="BA29" s="404"/>
    </row>
    <row r="30" spans="1:53" ht="14.65" thickBot="1" x14ac:dyDescent="0.5">
      <c r="A30" s="87"/>
      <c r="B30" s="87" t="s">
        <v>220</v>
      </c>
      <c r="C30" s="87">
        <v>3400</v>
      </c>
      <c r="D30" s="87"/>
      <c r="E30" s="87">
        <v>16326</v>
      </c>
      <c r="F30" s="87"/>
      <c r="G30" s="87">
        <v>35172</v>
      </c>
      <c r="H30" s="87">
        <v>12160</v>
      </c>
      <c r="I30" s="87"/>
      <c r="J30" s="87"/>
      <c r="K30" s="87"/>
      <c r="L30" s="87"/>
      <c r="M30" s="87"/>
      <c r="N30" s="87">
        <v>7025</v>
      </c>
      <c r="O30" s="87">
        <v>41643</v>
      </c>
      <c r="P30" s="87">
        <v>5743</v>
      </c>
      <c r="Q30" s="87">
        <v>1714</v>
      </c>
      <c r="R30" s="87">
        <v>3206</v>
      </c>
      <c r="S30" s="87">
        <v>571</v>
      </c>
      <c r="T30" s="87">
        <v>1058</v>
      </c>
      <c r="U30" s="87">
        <v>51203</v>
      </c>
      <c r="V30" s="87"/>
      <c r="W30" s="87"/>
      <c r="X30" s="68"/>
      <c r="Y30" s="87">
        <v>3206</v>
      </c>
    </row>
    <row r="31" spans="1:53" x14ac:dyDescent="0.45">
      <c r="A31" s="87"/>
      <c r="B31" s="87" t="s">
        <v>221</v>
      </c>
      <c r="C31" s="87">
        <v>1642</v>
      </c>
      <c r="D31" s="87"/>
      <c r="E31" s="87">
        <v>9785</v>
      </c>
      <c r="F31" s="87"/>
      <c r="G31" s="87">
        <v>14805</v>
      </c>
      <c r="H31" s="87">
        <v>13160</v>
      </c>
      <c r="I31" s="87"/>
      <c r="J31" s="87"/>
      <c r="K31" s="87"/>
      <c r="L31" s="87"/>
      <c r="M31" s="87"/>
      <c r="N31" s="87">
        <v>1203</v>
      </c>
      <c r="O31" s="87">
        <v>21434</v>
      </c>
      <c r="P31" s="87">
        <v>4653</v>
      </c>
      <c r="Q31" s="87">
        <v>2198</v>
      </c>
      <c r="R31" s="87">
        <v>2682</v>
      </c>
      <c r="S31" s="87">
        <v>389</v>
      </c>
      <c r="T31" s="87">
        <v>1069</v>
      </c>
      <c r="U31" s="87">
        <v>31795</v>
      </c>
      <c r="V31" s="87"/>
      <c r="W31" s="87"/>
      <c r="X31" s="68"/>
      <c r="Y31" s="87">
        <v>2682</v>
      </c>
      <c r="AH31" s="399" t="s">
        <v>167</v>
      </c>
      <c r="AI31" s="400"/>
      <c r="AJ31" s="400"/>
      <c r="AK31" s="400"/>
      <c r="AL31" s="400"/>
      <c r="AM31" s="400"/>
      <c r="AN31" s="400"/>
      <c r="AO31" s="400"/>
      <c r="AP31" s="400"/>
      <c r="AQ31" s="400"/>
      <c r="AR31" s="400"/>
      <c r="AS31" s="400"/>
      <c r="AT31" s="400"/>
      <c r="AU31" s="400"/>
      <c r="AV31" s="400"/>
      <c r="AW31" s="400"/>
      <c r="AX31" s="400"/>
      <c r="AY31" s="400"/>
      <c r="AZ31" s="400"/>
      <c r="BA31" s="401"/>
    </row>
    <row r="32" spans="1:53" x14ac:dyDescent="0.45">
      <c r="A32" s="87"/>
      <c r="B32" s="87" t="s">
        <v>222</v>
      </c>
      <c r="C32" s="87">
        <v>1682</v>
      </c>
      <c r="D32" s="87"/>
      <c r="E32" s="87">
        <v>10276</v>
      </c>
      <c r="F32" s="87"/>
      <c r="G32" s="87">
        <v>26486</v>
      </c>
      <c r="H32" s="87">
        <v>12742</v>
      </c>
      <c r="I32" s="87"/>
      <c r="J32" s="87"/>
      <c r="K32" s="87"/>
      <c r="L32" s="87"/>
      <c r="M32" s="87"/>
      <c r="N32" s="87">
        <v>4447</v>
      </c>
      <c r="O32" s="87">
        <v>34216</v>
      </c>
      <c r="P32" s="87">
        <v>6428</v>
      </c>
      <c r="Q32" s="87">
        <v>1666</v>
      </c>
      <c r="R32" s="87">
        <v>2826</v>
      </c>
      <c r="S32" s="87">
        <v>581</v>
      </c>
      <c r="T32" s="87">
        <v>948</v>
      </c>
      <c r="U32" s="87">
        <v>46961</v>
      </c>
      <c r="V32" s="87"/>
      <c r="W32" s="87"/>
      <c r="X32" s="68"/>
      <c r="Y32" s="87">
        <v>2826</v>
      </c>
      <c r="AH32" s="61"/>
      <c r="AI32" s="62" t="s">
        <v>5</v>
      </c>
      <c r="AJ32" s="62" t="s">
        <v>56</v>
      </c>
      <c r="AK32" s="62" t="s">
        <v>7</v>
      </c>
      <c r="AL32" s="62" t="s">
        <v>1</v>
      </c>
      <c r="AM32" s="62" t="s">
        <v>41</v>
      </c>
      <c r="AN32" s="62" t="s">
        <v>3</v>
      </c>
      <c r="AO32" s="62" t="s">
        <v>57</v>
      </c>
      <c r="AP32" s="62" t="s">
        <v>2</v>
      </c>
      <c r="AQ32" s="62" t="s">
        <v>58</v>
      </c>
      <c r="AR32" s="62" t="s">
        <v>80</v>
      </c>
      <c r="AS32" s="62" t="s">
        <v>79</v>
      </c>
      <c r="AT32" s="62" t="s">
        <v>92</v>
      </c>
      <c r="AU32" s="62" t="s">
        <v>10</v>
      </c>
      <c r="AV32" s="62" t="s">
        <v>4</v>
      </c>
      <c r="AW32" s="62" t="s">
        <v>6</v>
      </c>
      <c r="AX32" s="62" t="s">
        <v>55</v>
      </c>
      <c r="AY32" s="62" t="s">
        <v>76</v>
      </c>
      <c r="AZ32" s="62" t="s">
        <v>240</v>
      </c>
      <c r="BA32" s="63" t="s">
        <v>242</v>
      </c>
    </row>
    <row r="33" spans="1:53" x14ac:dyDescent="0.45">
      <c r="A33" s="87"/>
      <c r="B33" s="87" t="s">
        <v>223</v>
      </c>
      <c r="C33" s="87">
        <v>2119</v>
      </c>
      <c r="D33" s="87"/>
      <c r="E33" s="87">
        <v>12231</v>
      </c>
      <c r="F33" s="87"/>
      <c r="G33" s="87">
        <v>18393</v>
      </c>
      <c r="H33" s="87">
        <v>14205</v>
      </c>
      <c r="I33" s="87"/>
      <c r="J33" s="87"/>
      <c r="K33" s="87"/>
      <c r="L33" s="87"/>
      <c r="M33" s="87"/>
      <c r="N33" s="87">
        <v>1603</v>
      </c>
      <c r="O33" s="87">
        <v>28664</v>
      </c>
      <c r="P33" s="87">
        <v>5619</v>
      </c>
      <c r="Q33" s="87">
        <v>1956</v>
      </c>
      <c r="R33" s="87">
        <v>3570</v>
      </c>
      <c r="S33" s="87">
        <v>478</v>
      </c>
      <c r="T33" s="87">
        <v>1143</v>
      </c>
      <c r="U33" s="87">
        <v>35825</v>
      </c>
      <c r="V33" s="87"/>
      <c r="W33" s="87"/>
      <c r="X33" s="68"/>
      <c r="Y33" s="87">
        <v>3570</v>
      </c>
      <c r="AH33" s="55" t="s">
        <v>93</v>
      </c>
      <c r="AI33" s="56">
        <v>1</v>
      </c>
      <c r="AJ33" s="56">
        <v>1</v>
      </c>
      <c r="AK33" s="56">
        <v>1</v>
      </c>
      <c r="AL33" s="56">
        <v>1</v>
      </c>
      <c r="AM33" s="56">
        <v>1</v>
      </c>
      <c r="AN33" s="56">
        <v>1</v>
      </c>
      <c r="AO33" s="56">
        <v>1</v>
      </c>
      <c r="AP33" s="56">
        <v>1</v>
      </c>
      <c r="AQ33" s="56">
        <v>1</v>
      </c>
      <c r="AR33" s="56">
        <v>1</v>
      </c>
      <c r="AS33" s="56">
        <v>1</v>
      </c>
      <c r="AT33" s="56">
        <v>1</v>
      </c>
      <c r="AU33" s="56">
        <v>1</v>
      </c>
      <c r="AV33" s="56">
        <v>1</v>
      </c>
      <c r="AW33" s="56">
        <v>1</v>
      </c>
      <c r="AX33" s="56">
        <v>1</v>
      </c>
      <c r="AY33" s="56">
        <v>1</v>
      </c>
      <c r="AZ33" s="56">
        <v>1</v>
      </c>
      <c r="BA33" s="57">
        <v>1</v>
      </c>
    </row>
    <row r="34" spans="1:53" x14ac:dyDescent="0.45">
      <c r="A34" s="87"/>
      <c r="B34" s="87" t="s">
        <v>224</v>
      </c>
      <c r="C34" s="87">
        <v>2571</v>
      </c>
      <c r="D34" s="87"/>
      <c r="E34" s="87">
        <v>14080</v>
      </c>
      <c r="F34" s="87"/>
      <c r="G34" s="87">
        <v>15990</v>
      </c>
      <c r="H34" s="87">
        <v>7347</v>
      </c>
      <c r="I34" s="87"/>
      <c r="J34" s="87"/>
      <c r="K34" s="87"/>
      <c r="L34" s="87"/>
      <c r="M34" s="87"/>
      <c r="N34" s="87">
        <v>5322</v>
      </c>
      <c r="O34" s="87">
        <v>34638</v>
      </c>
      <c r="P34" s="87">
        <v>5453</v>
      </c>
      <c r="Q34" s="87">
        <v>1702</v>
      </c>
      <c r="R34" s="87">
        <v>6201</v>
      </c>
      <c r="S34" s="87">
        <v>654</v>
      </c>
      <c r="T34" s="87">
        <v>961</v>
      </c>
      <c r="U34" s="87">
        <v>42945</v>
      </c>
      <c r="V34" s="87"/>
      <c r="W34" s="87"/>
      <c r="X34" s="68"/>
      <c r="Y34" s="87">
        <v>6201</v>
      </c>
      <c r="AH34" s="55" t="s">
        <v>94</v>
      </c>
      <c r="AI34" s="56">
        <v>0.50249999999999995</v>
      </c>
      <c r="AJ34" s="56">
        <v>1.0409999999999999</v>
      </c>
      <c r="AK34" s="56">
        <v>0.95079999999999998</v>
      </c>
      <c r="AL34" s="56">
        <v>0.88680000000000003</v>
      </c>
      <c r="AM34" s="56">
        <v>1.2450000000000001</v>
      </c>
      <c r="AN34" s="56">
        <v>0.98760000000000003</v>
      </c>
      <c r="AO34" s="56">
        <v>1.0389999999999999</v>
      </c>
      <c r="AP34" s="56">
        <v>0.78380000000000005</v>
      </c>
      <c r="AQ34" s="56">
        <v>0.90580000000000005</v>
      </c>
      <c r="AR34" s="56">
        <v>1.196</v>
      </c>
      <c r="AS34" s="56">
        <v>2.5129999999999999</v>
      </c>
      <c r="AT34" s="56">
        <v>0.89419999999999999</v>
      </c>
      <c r="AU34" s="56">
        <v>0.66659999999999997</v>
      </c>
      <c r="AV34" s="56">
        <v>0.9385</v>
      </c>
      <c r="AW34" s="56">
        <v>0.86529999999999996</v>
      </c>
      <c r="AX34" s="56">
        <v>0.85129999999999995</v>
      </c>
      <c r="AY34" s="56">
        <v>0.91559999999999997</v>
      </c>
      <c r="AZ34" s="56">
        <v>0.95289999999999997</v>
      </c>
      <c r="BA34" s="57">
        <v>1.28</v>
      </c>
    </row>
    <row r="35" spans="1:53" x14ac:dyDescent="0.45">
      <c r="A35" s="87"/>
      <c r="B35" s="87" t="s">
        <v>225</v>
      </c>
      <c r="C35" s="87">
        <v>2689</v>
      </c>
      <c r="D35" s="87"/>
      <c r="E35" s="87">
        <v>13672</v>
      </c>
      <c r="F35" s="87"/>
      <c r="G35" s="87">
        <v>14981</v>
      </c>
      <c r="H35" s="87">
        <v>5409</v>
      </c>
      <c r="I35" s="87"/>
      <c r="J35" s="87"/>
      <c r="K35" s="87"/>
      <c r="L35" s="87"/>
      <c r="M35" s="87"/>
      <c r="N35" s="87">
        <v>1464</v>
      </c>
      <c r="O35" s="87">
        <v>27220</v>
      </c>
      <c r="P35" s="87">
        <v>4044</v>
      </c>
      <c r="Q35" s="87">
        <v>1961</v>
      </c>
      <c r="R35" s="87">
        <v>6033</v>
      </c>
      <c r="S35" s="87">
        <v>722</v>
      </c>
      <c r="T35" s="87">
        <v>1385</v>
      </c>
      <c r="U35" s="87">
        <v>23535</v>
      </c>
      <c r="V35" s="87"/>
      <c r="W35" s="87"/>
      <c r="X35" s="68"/>
      <c r="Y35" s="87">
        <v>6033</v>
      </c>
      <c r="AH35" s="55" t="s">
        <v>95</v>
      </c>
      <c r="AI35" s="56">
        <v>13</v>
      </c>
      <c r="AJ35" s="56">
        <v>13</v>
      </c>
      <c r="AK35" s="56">
        <v>6</v>
      </c>
      <c r="AL35" s="56">
        <v>24</v>
      </c>
      <c r="AM35" s="56">
        <v>13</v>
      </c>
      <c r="AN35" s="56">
        <v>13</v>
      </c>
      <c r="AO35" s="56">
        <v>13</v>
      </c>
      <c r="AP35" s="56">
        <v>19</v>
      </c>
      <c r="AQ35" s="56">
        <v>13</v>
      </c>
      <c r="AR35" s="56">
        <v>13</v>
      </c>
      <c r="AS35" s="56">
        <v>6</v>
      </c>
      <c r="AT35" s="56">
        <v>26</v>
      </c>
      <c r="AU35" s="56">
        <v>25</v>
      </c>
      <c r="AV35" s="56">
        <v>6</v>
      </c>
      <c r="AW35" s="56">
        <v>6</v>
      </c>
      <c r="AX35" s="56">
        <v>13</v>
      </c>
      <c r="AY35" s="56">
        <v>13</v>
      </c>
      <c r="AZ35" s="56">
        <v>7</v>
      </c>
      <c r="BA35" s="57">
        <v>7</v>
      </c>
    </row>
    <row r="36" spans="1:53" x14ac:dyDescent="0.45">
      <c r="A36" s="87"/>
      <c r="B36" s="87" t="s">
        <v>226</v>
      </c>
      <c r="C36" s="87">
        <v>3663</v>
      </c>
      <c r="D36" s="87"/>
      <c r="E36" s="87">
        <v>8293</v>
      </c>
      <c r="F36" s="87"/>
      <c r="G36" s="87">
        <v>19353</v>
      </c>
      <c r="H36" s="87">
        <v>8929</v>
      </c>
      <c r="I36" s="87"/>
      <c r="J36" s="87"/>
      <c r="K36" s="87"/>
      <c r="L36" s="87"/>
      <c r="M36" s="87"/>
      <c r="N36" s="87">
        <v>4791</v>
      </c>
      <c r="O36" s="87">
        <v>32186</v>
      </c>
      <c r="P36" s="87">
        <v>7025</v>
      </c>
      <c r="Q36" s="87">
        <v>1510</v>
      </c>
      <c r="R36" s="87">
        <v>7837</v>
      </c>
      <c r="S36" s="87">
        <v>668</v>
      </c>
      <c r="T36" s="87">
        <v>1224</v>
      </c>
      <c r="U36" s="87">
        <v>31795</v>
      </c>
      <c r="V36" s="87"/>
      <c r="W36" s="87"/>
      <c r="X36" s="68"/>
      <c r="Y36" s="87">
        <v>7837</v>
      </c>
      <c r="AH36" s="55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</row>
    <row r="37" spans="1:53" x14ac:dyDescent="0.45">
      <c r="A37" s="87"/>
      <c r="B37" s="87" t="s">
        <v>227</v>
      </c>
      <c r="C37" s="87">
        <v>2729</v>
      </c>
      <c r="D37" s="87"/>
      <c r="E37" s="87">
        <v>11810</v>
      </c>
      <c r="F37" s="87"/>
      <c r="G37" s="87">
        <v>13044</v>
      </c>
      <c r="H37" s="87">
        <v>6287</v>
      </c>
      <c r="I37" s="87"/>
      <c r="J37" s="87"/>
      <c r="K37" s="87"/>
      <c r="L37" s="87"/>
      <c r="M37" s="87"/>
      <c r="N37" s="87">
        <v>1209</v>
      </c>
      <c r="O37" s="87">
        <v>32285</v>
      </c>
      <c r="P37" s="87">
        <v>5015</v>
      </c>
      <c r="Q37" s="87">
        <v>1718</v>
      </c>
      <c r="R37" s="87">
        <v>7513</v>
      </c>
      <c r="S37" s="87">
        <v>595</v>
      </c>
      <c r="T37" s="87">
        <v>1702</v>
      </c>
      <c r="U37" s="87">
        <v>21305</v>
      </c>
      <c r="V37" s="87"/>
      <c r="W37" s="87"/>
      <c r="X37" s="68"/>
      <c r="Y37" s="87">
        <v>7513</v>
      </c>
      <c r="AH37" s="55" t="s">
        <v>96</v>
      </c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</row>
    <row r="38" spans="1:53" x14ac:dyDescent="0.45">
      <c r="A38" s="87"/>
      <c r="B38" s="87" t="s">
        <v>228</v>
      </c>
      <c r="C38" s="87">
        <v>2224</v>
      </c>
      <c r="D38" s="87"/>
      <c r="E38" s="87">
        <v>9899</v>
      </c>
      <c r="F38" s="87"/>
      <c r="G38" s="87">
        <v>15385</v>
      </c>
      <c r="H38" s="87">
        <v>13006</v>
      </c>
      <c r="I38" s="87"/>
      <c r="J38" s="87"/>
      <c r="K38" s="87"/>
      <c r="L38" s="87"/>
      <c r="M38" s="87"/>
      <c r="N38" s="87">
        <v>4804</v>
      </c>
      <c r="O38" s="87">
        <v>37054</v>
      </c>
      <c r="P38" s="87">
        <v>9293</v>
      </c>
      <c r="Q38" s="87">
        <v>1599</v>
      </c>
      <c r="R38" s="87">
        <v>7285</v>
      </c>
      <c r="S38" s="87">
        <v>676</v>
      </c>
      <c r="T38" s="87">
        <v>1227</v>
      </c>
      <c r="U38" s="87">
        <v>31028</v>
      </c>
      <c r="V38" s="87"/>
      <c r="W38" s="87"/>
      <c r="X38" s="68"/>
      <c r="Y38" s="87">
        <v>7285</v>
      </c>
      <c r="AH38" s="55" t="s">
        <v>97</v>
      </c>
      <c r="AI38" s="56" t="s">
        <v>247</v>
      </c>
      <c r="AJ38" s="56" t="s">
        <v>248</v>
      </c>
      <c r="AK38" s="56" t="s">
        <v>249</v>
      </c>
      <c r="AL38" s="56" t="s">
        <v>250</v>
      </c>
      <c r="AM38" s="56" t="s">
        <v>251</v>
      </c>
      <c r="AN38" s="56" t="s">
        <v>252</v>
      </c>
      <c r="AO38" s="56" t="s">
        <v>253</v>
      </c>
      <c r="AP38" s="56" t="s">
        <v>254</v>
      </c>
      <c r="AQ38" s="56" t="s">
        <v>255</v>
      </c>
      <c r="AR38" s="56" t="s">
        <v>256</v>
      </c>
      <c r="AS38" s="56" t="s">
        <v>257</v>
      </c>
      <c r="AT38" s="56" t="s">
        <v>258</v>
      </c>
      <c r="AU38" s="56" t="s">
        <v>259</v>
      </c>
      <c r="AV38" s="56" t="s">
        <v>260</v>
      </c>
      <c r="AW38" s="56" t="s">
        <v>261</v>
      </c>
      <c r="AX38" s="56" t="s">
        <v>262</v>
      </c>
      <c r="AY38" s="56" t="s">
        <v>263</v>
      </c>
      <c r="AZ38" s="56" t="s">
        <v>264</v>
      </c>
      <c r="BA38" s="57" t="s">
        <v>265</v>
      </c>
    </row>
    <row r="39" spans="1:53" x14ac:dyDescent="0.45">
      <c r="A39" s="87"/>
      <c r="B39" s="87" t="s">
        <v>229</v>
      </c>
      <c r="C39" s="87">
        <v>4319</v>
      </c>
      <c r="D39" s="87"/>
      <c r="E39" s="87">
        <v>12019</v>
      </c>
      <c r="F39" s="87"/>
      <c r="G39" s="87">
        <v>21050</v>
      </c>
      <c r="H39" s="87">
        <v>6626</v>
      </c>
      <c r="I39" s="87"/>
      <c r="J39" s="87"/>
      <c r="K39" s="87"/>
      <c r="L39" s="87"/>
      <c r="M39" s="87"/>
      <c r="N39" s="87">
        <v>1177</v>
      </c>
      <c r="O39" s="87">
        <v>28664</v>
      </c>
      <c r="P39" s="87">
        <v>5222</v>
      </c>
      <c r="Q39" s="87">
        <v>1603</v>
      </c>
      <c r="R39" s="87">
        <v>9702</v>
      </c>
      <c r="S39" s="87">
        <v>730</v>
      </c>
      <c r="T39" s="87">
        <v>1928</v>
      </c>
      <c r="U39" s="87">
        <v>20736</v>
      </c>
      <c r="V39" s="87"/>
      <c r="W39" s="87"/>
      <c r="X39" s="68"/>
      <c r="Y39" s="87">
        <v>9702</v>
      </c>
      <c r="AH39" s="55" t="s">
        <v>115</v>
      </c>
      <c r="AI39" s="56" t="s">
        <v>266</v>
      </c>
      <c r="AJ39" s="56">
        <v>0.66479999999999995</v>
      </c>
      <c r="AK39" s="56">
        <v>0.57040000000000002</v>
      </c>
      <c r="AL39" s="56">
        <v>1.6E-2</v>
      </c>
      <c r="AM39" s="56">
        <v>1.4800000000000001E-2</v>
      </c>
      <c r="AN39" s="56">
        <v>0.83730000000000004</v>
      </c>
      <c r="AO39" s="56">
        <v>0.54500000000000004</v>
      </c>
      <c r="AP39" s="56">
        <v>5.0000000000000001E-4</v>
      </c>
      <c r="AQ39" s="56">
        <v>0.26690000000000003</v>
      </c>
      <c r="AR39" s="56">
        <v>1.1599999999999999E-2</v>
      </c>
      <c r="AS39" s="56" t="s">
        <v>266</v>
      </c>
      <c r="AT39" s="56">
        <v>0.185</v>
      </c>
      <c r="AU39" s="56" t="s">
        <v>266</v>
      </c>
      <c r="AV39" s="56">
        <v>0.3619</v>
      </c>
      <c r="AW39" s="56">
        <v>2.9999999999999997E-4</v>
      </c>
      <c r="AX39" s="56">
        <v>2.0000000000000001E-4</v>
      </c>
      <c r="AY39" s="56">
        <v>3.7000000000000002E-3</v>
      </c>
      <c r="AZ39" s="56">
        <v>3.3999999999999998E-3</v>
      </c>
      <c r="BA39" s="57">
        <v>1.8E-3</v>
      </c>
    </row>
    <row r="40" spans="1:53" x14ac:dyDescent="0.45">
      <c r="A40" s="94" t="s">
        <v>239</v>
      </c>
      <c r="B40" s="94" t="s">
        <v>200</v>
      </c>
      <c r="C40" s="94">
        <v>8828</v>
      </c>
      <c r="D40" s="94"/>
      <c r="E40" s="94">
        <v>12089</v>
      </c>
      <c r="F40" s="94"/>
      <c r="G40" s="94">
        <v>52811</v>
      </c>
      <c r="H40" s="94"/>
      <c r="I40" s="94">
        <v>19237</v>
      </c>
      <c r="J40" s="94"/>
      <c r="K40" s="94">
        <v>2763</v>
      </c>
      <c r="L40" s="94">
        <v>9814</v>
      </c>
      <c r="M40" s="94">
        <v>2033</v>
      </c>
      <c r="N40" s="94"/>
      <c r="O40" s="94">
        <v>59040</v>
      </c>
      <c r="P40" s="94">
        <v>13276</v>
      </c>
      <c r="Q40" s="94">
        <v>2515</v>
      </c>
      <c r="R40" s="94"/>
      <c r="S40" s="94">
        <v>1905</v>
      </c>
      <c r="T40" s="94">
        <v>1773</v>
      </c>
      <c r="U40" s="94">
        <v>56884</v>
      </c>
      <c r="V40" s="94">
        <v>1047</v>
      </c>
      <c r="W40" s="94">
        <v>6870</v>
      </c>
      <c r="X40" s="68"/>
      <c r="Y40" s="94"/>
      <c r="AH40" s="55" t="s">
        <v>116</v>
      </c>
      <c r="AI40" s="56" t="s">
        <v>267</v>
      </c>
      <c r="AJ40" s="56" t="s">
        <v>119</v>
      </c>
      <c r="AK40" s="56" t="s">
        <v>119</v>
      </c>
      <c r="AL40" s="56" t="s">
        <v>117</v>
      </c>
      <c r="AM40" s="56" t="s">
        <v>117</v>
      </c>
      <c r="AN40" s="56" t="s">
        <v>119</v>
      </c>
      <c r="AO40" s="56" t="s">
        <v>119</v>
      </c>
      <c r="AP40" s="56" t="s">
        <v>268</v>
      </c>
      <c r="AQ40" s="56" t="s">
        <v>119</v>
      </c>
      <c r="AR40" s="56" t="s">
        <v>117</v>
      </c>
      <c r="AS40" s="56" t="s">
        <v>267</v>
      </c>
      <c r="AT40" s="56" t="s">
        <v>119</v>
      </c>
      <c r="AU40" s="56" t="s">
        <v>267</v>
      </c>
      <c r="AV40" s="56" t="s">
        <v>119</v>
      </c>
      <c r="AW40" s="56" t="s">
        <v>268</v>
      </c>
      <c r="AX40" s="56" t="s">
        <v>268</v>
      </c>
      <c r="AY40" s="56" t="s">
        <v>118</v>
      </c>
      <c r="AZ40" s="56" t="s">
        <v>118</v>
      </c>
      <c r="BA40" s="57" t="s">
        <v>118</v>
      </c>
    </row>
    <row r="41" spans="1:53" x14ac:dyDescent="0.45">
      <c r="A41" s="94"/>
      <c r="B41" s="94" t="s">
        <v>223</v>
      </c>
      <c r="C41" s="94">
        <v>13044</v>
      </c>
      <c r="D41" s="94"/>
      <c r="E41" s="94">
        <v>9814</v>
      </c>
      <c r="F41" s="94"/>
      <c r="G41" s="94">
        <v>47398</v>
      </c>
      <c r="H41" s="94"/>
      <c r="I41" s="94">
        <v>15249</v>
      </c>
      <c r="J41" s="94"/>
      <c r="K41" s="94">
        <v>2429</v>
      </c>
      <c r="L41" s="94">
        <v>9240</v>
      </c>
      <c r="M41" s="94">
        <v>1829</v>
      </c>
      <c r="N41" s="94"/>
      <c r="O41" s="94">
        <v>67259</v>
      </c>
      <c r="P41" s="94">
        <v>10516</v>
      </c>
      <c r="Q41" s="94">
        <v>2515</v>
      </c>
      <c r="R41" s="94"/>
      <c r="S41" s="94">
        <v>1842</v>
      </c>
      <c r="T41" s="94">
        <v>1619</v>
      </c>
      <c r="U41" s="94">
        <v>32483</v>
      </c>
      <c r="V41" s="94">
        <v>986</v>
      </c>
      <c r="W41" s="94">
        <v>7793</v>
      </c>
      <c r="X41" s="68"/>
      <c r="Y41" s="94"/>
      <c r="AH41" s="55" t="s">
        <v>120</v>
      </c>
      <c r="AI41" s="56" t="s">
        <v>121</v>
      </c>
      <c r="AJ41" s="56" t="s">
        <v>122</v>
      </c>
      <c r="AK41" s="56" t="s">
        <v>122</v>
      </c>
      <c r="AL41" s="56" t="s">
        <v>121</v>
      </c>
      <c r="AM41" s="56" t="s">
        <v>121</v>
      </c>
      <c r="AN41" s="56" t="s">
        <v>122</v>
      </c>
      <c r="AO41" s="56" t="s">
        <v>122</v>
      </c>
      <c r="AP41" s="56" t="s">
        <v>121</v>
      </c>
      <c r="AQ41" s="56" t="s">
        <v>122</v>
      </c>
      <c r="AR41" s="56" t="s">
        <v>121</v>
      </c>
      <c r="AS41" s="56" t="s">
        <v>121</v>
      </c>
      <c r="AT41" s="56" t="s">
        <v>122</v>
      </c>
      <c r="AU41" s="56" t="s">
        <v>121</v>
      </c>
      <c r="AV41" s="56" t="s">
        <v>122</v>
      </c>
      <c r="AW41" s="56" t="s">
        <v>121</v>
      </c>
      <c r="AX41" s="56" t="s">
        <v>121</v>
      </c>
      <c r="AY41" s="56" t="s">
        <v>121</v>
      </c>
      <c r="AZ41" s="56" t="s">
        <v>121</v>
      </c>
      <c r="BA41" s="57" t="s">
        <v>121</v>
      </c>
    </row>
    <row r="42" spans="1:53" x14ac:dyDescent="0.45">
      <c r="A42" s="94"/>
      <c r="B42" s="94" t="s">
        <v>233</v>
      </c>
      <c r="C42" s="94">
        <v>17430</v>
      </c>
      <c r="D42" s="94"/>
      <c r="E42" s="94">
        <v>6986</v>
      </c>
      <c r="F42" s="94"/>
      <c r="G42" s="94">
        <v>28577</v>
      </c>
      <c r="H42" s="94"/>
      <c r="I42" s="94">
        <v>16919</v>
      </c>
      <c r="J42" s="94"/>
      <c r="K42" s="94">
        <v>2058</v>
      </c>
      <c r="L42" s="94">
        <v>7793</v>
      </c>
      <c r="M42" s="94">
        <v>2098</v>
      </c>
      <c r="N42" s="94"/>
      <c r="O42" s="94">
        <v>38563</v>
      </c>
      <c r="P42" s="94">
        <v>10983</v>
      </c>
      <c r="Q42" s="94">
        <v>2235</v>
      </c>
      <c r="R42" s="94"/>
      <c r="S42" s="94">
        <v>1580</v>
      </c>
      <c r="T42" s="94">
        <v>1727</v>
      </c>
      <c r="U42" s="94">
        <v>20122</v>
      </c>
      <c r="V42" s="94">
        <v>988</v>
      </c>
      <c r="W42" s="94">
        <v>8039</v>
      </c>
      <c r="X42" s="68"/>
      <c r="Y42" s="94"/>
      <c r="AH42" s="55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7"/>
    </row>
    <row r="43" spans="1:53" x14ac:dyDescent="0.45">
      <c r="A43" s="94"/>
      <c r="B43" s="94" t="s">
        <v>234</v>
      </c>
      <c r="C43" s="94">
        <v>14981</v>
      </c>
      <c r="D43" s="94"/>
      <c r="E43" s="94">
        <v>13472</v>
      </c>
      <c r="F43" s="94"/>
      <c r="G43" s="94">
        <v>43077</v>
      </c>
      <c r="H43" s="94"/>
      <c r="I43" s="94">
        <v>14080</v>
      </c>
      <c r="J43" s="94"/>
      <c r="K43" s="94">
        <v>2058</v>
      </c>
      <c r="L43" s="94">
        <v>7948</v>
      </c>
      <c r="M43" s="94">
        <v>2029</v>
      </c>
      <c r="N43" s="94"/>
      <c r="O43" s="94">
        <v>57773</v>
      </c>
      <c r="P43" s="94">
        <v>9785</v>
      </c>
      <c r="Q43" s="94">
        <v>2296</v>
      </c>
      <c r="R43" s="94"/>
      <c r="S43" s="94">
        <v>1535</v>
      </c>
      <c r="T43" s="94">
        <v>1706</v>
      </c>
      <c r="U43" s="94">
        <v>61278</v>
      </c>
      <c r="V43" s="94">
        <v>1063</v>
      </c>
      <c r="W43" s="94">
        <v>8580</v>
      </c>
      <c r="X43" s="68"/>
      <c r="Y43" s="94"/>
      <c r="AH43" s="55" t="s">
        <v>123</v>
      </c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7"/>
    </row>
    <row r="44" spans="1:53" x14ac:dyDescent="0.45">
      <c r="A44" s="94"/>
      <c r="B44" s="94" t="s">
        <v>232</v>
      </c>
      <c r="C44" s="94">
        <v>5588</v>
      </c>
      <c r="D44" s="94"/>
      <c r="E44" s="94">
        <v>13915</v>
      </c>
      <c r="F44" s="94"/>
      <c r="G44" s="94">
        <v>39401</v>
      </c>
      <c r="H44" s="94"/>
      <c r="I44" s="94">
        <v>10919</v>
      </c>
      <c r="J44" s="94"/>
      <c r="K44" s="94">
        <v>2246</v>
      </c>
      <c r="L44" s="94">
        <v>8980</v>
      </c>
      <c r="M44" s="94">
        <v>1743</v>
      </c>
      <c r="N44" s="94"/>
      <c r="O44" s="94">
        <v>79563</v>
      </c>
      <c r="P44" s="94">
        <v>10188</v>
      </c>
      <c r="Q44" s="94">
        <v>3444</v>
      </c>
      <c r="R44" s="94"/>
      <c r="S44" s="94">
        <v>2208</v>
      </c>
      <c r="T44" s="94">
        <v>1794</v>
      </c>
      <c r="U44" s="94">
        <v>57952</v>
      </c>
      <c r="V44" s="94">
        <v>1019</v>
      </c>
      <c r="W44" s="94">
        <v>7859</v>
      </c>
      <c r="X44" s="68"/>
      <c r="Y44" s="94"/>
      <c r="AH44" s="55" t="s">
        <v>124</v>
      </c>
      <c r="AI44" s="56">
        <v>-0.4975</v>
      </c>
      <c r="AJ44" s="56">
        <v>4.122E-2</v>
      </c>
      <c r="AK44" s="56">
        <v>-4.9180000000000001E-2</v>
      </c>
      <c r="AL44" s="56">
        <v>-0.1132</v>
      </c>
      <c r="AM44" s="56">
        <v>0.24510000000000001</v>
      </c>
      <c r="AN44" s="56">
        <v>-1.242E-2</v>
      </c>
      <c r="AO44" s="56">
        <v>3.8769999999999999E-2</v>
      </c>
      <c r="AP44" s="56">
        <v>-0.2162</v>
      </c>
      <c r="AQ44" s="56">
        <v>-9.418E-2</v>
      </c>
      <c r="AR44" s="56">
        <v>0.19620000000000001</v>
      </c>
      <c r="AS44" s="56">
        <v>1.5129999999999999</v>
      </c>
      <c r="AT44" s="56">
        <v>-0.10580000000000001</v>
      </c>
      <c r="AU44" s="56">
        <v>-0.33339999999999997</v>
      </c>
      <c r="AV44" s="56">
        <v>-6.1469999999999997E-2</v>
      </c>
      <c r="AW44" s="56">
        <v>-0.13469999999999999</v>
      </c>
      <c r="AX44" s="56">
        <v>-0.1487</v>
      </c>
      <c r="AY44" s="56">
        <v>-8.4449999999999997E-2</v>
      </c>
      <c r="AZ44" s="56">
        <v>-4.7070000000000001E-2</v>
      </c>
      <c r="BA44" s="57">
        <v>0.27950000000000003</v>
      </c>
    </row>
    <row r="45" spans="1:53" x14ac:dyDescent="0.45">
      <c r="A45" s="94"/>
      <c r="B45" s="94" t="s">
        <v>235</v>
      </c>
      <c r="C45" s="94">
        <v>10669</v>
      </c>
      <c r="D45" s="94"/>
      <c r="E45" s="94">
        <v>8483</v>
      </c>
      <c r="F45" s="94"/>
      <c r="G45" s="94">
        <v>37282</v>
      </c>
      <c r="H45" s="94"/>
      <c r="I45" s="94">
        <v>11405</v>
      </c>
      <c r="J45" s="94"/>
      <c r="K45" s="94">
        <v>2336</v>
      </c>
      <c r="L45" s="94">
        <v>9188</v>
      </c>
      <c r="M45" s="94">
        <v>1952</v>
      </c>
      <c r="N45" s="94"/>
      <c r="O45" s="94">
        <v>68952</v>
      </c>
      <c r="P45" s="94">
        <v>7471</v>
      </c>
      <c r="Q45" s="94">
        <v>3524</v>
      </c>
      <c r="R45" s="94"/>
      <c r="S45" s="94">
        <v>2024</v>
      </c>
      <c r="T45" s="94">
        <v>1638</v>
      </c>
      <c r="U45" s="94">
        <v>47544</v>
      </c>
      <c r="V45" s="94">
        <v>978</v>
      </c>
      <c r="W45" s="94">
        <v>10071</v>
      </c>
      <c r="X45" s="68"/>
      <c r="Y45" s="94"/>
      <c r="AH45" s="55" t="s">
        <v>125</v>
      </c>
      <c r="AI45" s="56">
        <v>0.1077</v>
      </c>
      <c r="AJ45" s="56">
        <v>0.33450000000000002</v>
      </c>
      <c r="AK45" s="56">
        <v>0.19850000000000001</v>
      </c>
      <c r="AL45" s="56">
        <v>0.21329999999999999</v>
      </c>
      <c r="AM45" s="56">
        <v>0.31090000000000001</v>
      </c>
      <c r="AN45" s="56">
        <v>0.21329999999999999</v>
      </c>
      <c r="AO45" s="56">
        <v>0.22439999999999999</v>
      </c>
      <c r="AP45" s="56">
        <v>0.22389999999999999</v>
      </c>
      <c r="AQ45" s="56">
        <v>0.29160000000000003</v>
      </c>
      <c r="AR45" s="56">
        <v>0.23769999999999999</v>
      </c>
      <c r="AS45" s="56">
        <v>0.2918</v>
      </c>
      <c r="AT45" s="56">
        <v>0.39589999999999997</v>
      </c>
      <c r="AU45" s="56">
        <v>0.13059999999999999</v>
      </c>
      <c r="AV45" s="56">
        <v>0.15010000000000001</v>
      </c>
      <c r="AW45" s="56">
        <v>3.635E-2</v>
      </c>
      <c r="AX45" s="56">
        <v>0.10059999999999999</v>
      </c>
      <c r="AY45" s="56">
        <v>8.4909999999999999E-2</v>
      </c>
      <c r="AZ45" s="56">
        <v>2.6689999999999998E-2</v>
      </c>
      <c r="BA45" s="57">
        <v>0.13950000000000001</v>
      </c>
    </row>
    <row r="46" spans="1:53" x14ac:dyDescent="0.45">
      <c r="A46" s="94"/>
      <c r="B46" s="94" t="s">
        <v>236</v>
      </c>
      <c r="C46" s="94">
        <v>15942</v>
      </c>
      <c r="D46" s="94"/>
      <c r="E46" s="94">
        <v>6116</v>
      </c>
      <c r="F46" s="94"/>
      <c r="G46" s="94">
        <v>24111</v>
      </c>
      <c r="H46" s="94"/>
      <c r="I46" s="94">
        <v>7706</v>
      </c>
      <c r="J46" s="94"/>
      <c r="K46" s="94">
        <v>1760</v>
      </c>
      <c r="L46" s="94">
        <v>6738</v>
      </c>
      <c r="M46" s="94">
        <v>1773</v>
      </c>
      <c r="N46" s="94"/>
      <c r="O46" s="94">
        <v>57416</v>
      </c>
      <c r="P46" s="94">
        <v>13237</v>
      </c>
      <c r="Q46" s="94">
        <v>3017</v>
      </c>
      <c r="R46" s="94"/>
      <c r="S46" s="94">
        <v>1694</v>
      </c>
      <c r="T46" s="94">
        <v>1702</v>
      </c>
      <c r="U46" s="94">
        <v>26809</v>
      </c>
      <c r="V46" s="94">
        <v>922</v>
      </c>
      <c r="W46" s="94">
        <v>11742</v>
      </c>
      <c r="X46" s="68"/>
      <c r="Y46" s="94"/>
      <c r="AH46" s="55" t="s">
        <v>126</v>
      </c>
      <c r="AI46" s="56">
        <v>2.9870000000000001E-2</v>
      </c>
      <c r="AJ46" s="56">
        <v>9.2770000000000005E-2</v>
      </c>
      <c r="AK46" s="56">
        <v>8.1040000000000001E-2</v>
      </c>
      <c r="AL46" s="56">
        <v>4.3529999999999999E-2</v>
      </c>
      <c r="AM46" s="56">
        <v>8.6239999999999997E-2</v>
      </c>
      <c r="AN46" s="56">
        <v>5.917E-2</v>
      </c>
      <c r="AO46" s="56">
        <v>6.2239999999999997E-2</v>
      </c>
      <c r="AP46" s="56">
        <v>5.1369999999999999E-2</v>
      </c>
      <c r="AQ46" s="56">
        <v>8.0879999999999994E-2</v>
      </c>
      <c r="AR46" s="56">
        <v>6.5920000000000006E-2</v>
      </c>
      <c r="AS46" s="56">
        <v>0.1191</v>
      </c>
      <c r="AT46" s="56">
        <v>7.7640000000000001E-2</v>
      </c>
      <c r="AU46" s="56">
        <v>2.6120000000000001E-2</v>
      </c>
      <c r="AV46" s="56">
        <v>6.1280000000000001E-2</v>
      </c>
      <c r="AW46" s="56">
        <v>1.4840000000000001E-2</v>
      </c>
      <c r="AX46" s="56">
        <v>2.7900000000000001E-2</v>
      </c>
      <c r="AY46" s="56">
        <v>2.3550000000000001E-2</v>
      </c>
      <c r="AZ46" s="56">
        <v>1.009E-2</v>
      </c>
      <c r="BA46" s="57">
        <v>5.2740000000000002E-2</v>
      </c>
    </row>
    <row r="47" spans="1:53" x14ac:dyDescent="0.45">
      <c r="A47" s="94"/>
      <c r="B47" s="94" t="s">
        <v>237</v>
      </c>
      <c r="C47" s="94">
        <v>10516</v>
      </c>
      <c r="D47" s="94"/>
      <c r="E47" s="94">
        <v>9956</v>
      </c>
      <c r="F47" s="94"/>
      <c r="G47" s="94">
        <v>27890</v>
      </c>
      <c r="H47" s="94"/>
      <c r="I47" s="94">
        <v>7064</v>
      </c>
      <c r="J47" s="94"/>
      <c r="K47" s="94">
        <v>1698</v>
      </c>
      <c r="L47" s="94">
        <v>6794</v>
      </c>
      <c r="M47" s="94">
        <v>1654</v>
      </c>
      <c r="N47" s="94"/>
      <c r="O47" s="94">
        <v>68100</v>
      </c>
      <c r="P47" s="94">
        <v>8340</v>
      </c>
      <c r="Q47" s="94">
        <v>2669</v>
      </c>
      <c r="R47" s="94"/>
      <c r="S47" s="94">
        <v>1496</v>
      </c>
      <c r="T47" s="94">
        <v>1803</v>
      </c>
      <c r="U47" s="94">
        <v>62429</v>
      </c>
      <c r="V47" s="94">
        <v>968</v>
      </c>
      <c r="W47" s="94">
        <v>10456</v>
      </c>
      <c r="X47" s="68"/>
      <c r="Y47" s="94"/>
      <c r="AH47" s="55" t="s">
        <v>127</v>
      </c>
      <c r="AI47" s="56" t="s">
        <v>269</v>
      </c>
      <c r="AJ47" s="56" t="s">
        <v>270</v>
      </c>
      <c r="AK47" s="56" t="s">
        <v>271</v>
      </c>
      <c r="AL47" s="56" t="s">
        <v>272</v>
      </c>
      <c r="AM47" s="56" t="s">
        <v>273</v>
      </c>
      <c r="AN47" s="56" t="s">
        <v>274</v>
      </c>
      <c r="AO47" s="56" t="s">
        <v>275</v>
      </c>
      <c r="AP47" s="56" t="s">
        <v>276</v>
      </c>
      <c r="AQ47" s="56" t="s">
        <v>277</v>
      </c>
      <c r="AR47" s="56" t="s">
        <v>278</v>
      </c>
      <c r="AS47" s="56" t="s">
        <v>279</v>
      </c>
      <c r="AT47" s="56" t="s">
        <v>280</v>
      </c>
      <c r="AU47" s="56" t="s">
        <v>281</v>
      </c>
      <c r="AV47" s="56" t="s">
        <v>282</v>
      </c>
      <c r="AW47" s="56" t="s">
        <v>283</v>
      </c>
      <c r="AX47" s="56" t="s">
        <v>284</v>
      </c>
      <c r="AY47" s="56" t="s">
        <v>285</v>
      </c>
      <c r="AZ47" s="56" t="s">
        <v>286</v>
      </c>
      <c r="BA47" s="57" t="s">
        <v>287</v>
      </c>
    </row>
    <row r="48" spans="1:53" ht="14.65" thickBot="1" x14ac:dyDescent="0.5">
      <c r="A48" s="95" t="s">
        <v>238</v>
      </c>
      <c r="B48" s="95" t="s">
        <v>200</v>
      </c>
      <c r="C48" s="95">
        <v>12447</v>
      </c>
      <c r="D48" s="95"/>
      <c r="E48" s="95">
        <v>9188</v>
      </c>
      <c r="F48" s="95"/>
      <c r="G48" s="95">
        <v>28839</v>
      </c>
      <c r="H48" s="95"/>
      <c r="I48" s="95">
        <v>13712</v>
      </c>
      <c r="J48" s="95"/>
      <c r="K48" s="95">
        <v>2063</v>
      </c>
      <c r="L48" s="95">
        <v>7326</v>
      </c>
      <c r="M48" s="95">
        <v>2198</v>
      </c>
      <c r="N48" s="95"/>
      <c r="O48" s="95">
        <v>36490</v>
      </c>
      <c r="P48" s="95">
        <v>10951</v>
      </c>
      <c r="Q48" s="95">
        <v>1910</v>
      </c>
      <c r="R48" s="95"/>
      <c r="S48" s="95">
        <v>1561</v>
      </c>
      <c r="T48" s="95">
        <v>1896</v>
      </c>
      <c r="U48" s="95">
        <v>32882</v>
      </c>
      <c r="V48" s="95">
        <v>986</v>
      </c>
      <c r="W48" s="95">
        <v>6851</v>
      </c>
      <c r="X48" s="68"/>
      <c r="Y48" s="95"/>
      <c r="AH48" s="64" t="s">
        <v>145</v>
      </c>
      <c r="AI48" s="65">
        <v>0.95850000000000002</v>
      </c>
      <c r="AJ48" s="65">
        <v>1.618E-2</v>
      </c>
      <c r="AK48" s="65">
        <v>6.8610000000000004E-2</v>
      </c>
      <c r="AL48" s="65">
        <v>0.22720000000000001</v>
      </c>
      <c r="AM48" s="65">
        <v>0.40229999999999999</v>
      </c>
      <c r="AN48" s="65">
        <v>3.656E-3</v>
      </c>
      <c r="AO48" s="65">
        <v>3.1320000000000001E-2</v>
      </c>
      <c r="AP48" s="65">
        <v>0.49609999999999999</v>
      </c>
      <c r="AQ48" s="65">
        <v>0.10150000000000001</v>
      </c>
      <c r="AR48" s="65">
        <v>0.42470000000000002</v>
      </c>
      <c r="AS48" s="65">
        <v>0.96989999999999998</v>
      </c>
      <c r="AT48" s="65">
        <v>6.9180000000000005E-2</v>
      </c>
      <c r="AU48" s="65">
        <v>0.87160000000000004</v>
      </c>
      <c r="AV48" s="65">
        <v>0.16750000000000001</v>
      </c>
      <c r="AW48" s="65">
        <v>0.94279999999999997</v>
      </c>
      <c r="AX48" s="65">
        <v>0.70299999999999996</v>
      </c>
      <c r="AY48" s="65">
        <v>0.51729999999999998</v>
      </c>
      <c r="AZ48" s="65">
        <v>0.78390000000000004</v>
      </c>
      <c r="BA48" s="66">
        <v>0.82399999999999995</v>
      </c>
    </row>
    <row r="49" spans="1:25" x14ac:dyDescent="0.45">
      <c r="A49" s="95"/>
      <c r="B49" s="95" t="s">
        <v>223</v>
      </c>
      <c r="C49" s="95">
        <v>12705</v>
      </c>
      <c r="D49" s="95"/>
      <c r="E49" s="95">
        <v>9006</v>
      </c>
      <c r="F49" s="95"/>
      <c r="G49" s="95">
        <v>42681</v>
      </c>
      <c r="H49" s="95"/>
      <c r="I49" s="95">
        <v>13160</v>
      </c>
      <c r="J49" s="95"/>
      <c r="K49" s="95">
        <v>2400</v>
      </c>
      <c r="L49" s="95">
        <v>9591</v>
      </c>
      <c r="M49" s="95">
        <v>2241</v>
      </c>
      <c r="N49" s="95"/>
      <c r="O49" s="95">
        <v>55321</v>
      </c>
      <c r="P49" s="95">
        <v>9618</v>
      </c>
      <c r="Q49" s="95">
        <v>2353</v>
      </c>
      <c r="R49" s="95"/>
      <c r="S49" s="95">
        <v>1798</v>
      </c>
      <c r="T49" s="95">
        <v>2114</v>
      </c>
      <c r="U49" s="95">
        <v>23182</v>
      </c>
      <c r="V49" s="95">
        <v>1055</v>
      </c>
      <c r="W49" s="95">
        <v>12019</v>
      </c>
      <c r="X49" s="68"/>
      <c r="Y49" s="95"/>
    </row>
    <row r="50" spans="1:25" x14ac:dyDescent="0.45">
      <c r="A50" s="95"/>
      <c r="B50" s="95" t="s">
        <v>233</v>
      </c>
      <c r="C50" s="95">
        <v>12054</v>
      </c>
      <c r="D50" s="95"/>
      <c r="E50" s="95">
        <v>7663</v>
      </c>
      <c r="F50" s="95"/>
      <c r="G50" s="95">
        <v>36156</v>
      </c>
      <c r="H50" s="95"/>
      <c r="I50" s="95">
        <v>32483</v>
      </c>
      <c r="J50" s="95"/>
      <c r="K50" s="95">
        <v>2447</v>
      </c>
      <c r="L50" s="95">
        <v>10042</v>
      </c>
      <c r="M50" s="95">
        <v>2394</v>
      </c>
      <c r="N50" s="95"/>
      <c r="O50" s="95">
        <v>39888</v>
      </c>
      <c r="P50" s="95">
        <v>10276</v>
      </c>
      <c r="Q50" s="95">
        <v>2296</v>
      </c>
      <c r="R50" s="95"/>
      <c r="S50" s="95">
        <v>1869</v>
      </c>
      <c r="T50" s="95">
        <v>1739</v>
      </c>
      <c r="U50" s="95">
        <v>16619</v>
      </c>
      <c r="V50" s="95">
        <v>1050</v>
      </c>
      <c r="W50" s="95">
        <v>9057</v>
      </c>
      <c r="X50" s="68"/>
      <c r="Y50" s="95"/>
    </row>
    <row r="51" spans="1:25" x14ac:dyDescent="0.45">
      <c r="A51" s="95"/>
      <c r="B51" s="95" t="s">
        <v>234</v>
      </c>
      <c r="C51" s="95">
        <v>11241</v>
      </c>
      <c r="D51" s="95"/>
      <c r="E51" s="95">
        <v>7164</v>
      </c>
      <c r="F51" s="95"/>
      <c r="G51" s="95">
        <v>39039</v>
      </c>
      <c r="H51" s="95"/>
      <c r="I51" s="95">
        <v>13512</v>
      </c>
      <c r="J51" s="95"/>
      <c r="K51" s="95">
        <v>2447</v>
      </c>
      <c r="L51" s="95">
        <v>9702</v>
      </c>
      <c r="M51" s="95">
        <v>2124</v>
      </c>
      <c r="N51" s="95"/>
      <c r="O51" s="95">
        <v>54135</v>
      </c>
      <c r="P51" s="95">
        <v>5603</v>
      </c>
      <c r="Q51" s="95">
        <v>2603</v>
      </c>
      <c r="R51" s="95"/>
      <c r="S51" s="95">
        <v>2176</v>
      </c>
      <c r="T51" s="95">
        <v>1694</v>
      </c>
      <c r="U51" s="95">
        <v>20861</v>
      </c>
      <c r="V51" s="95">
        <v>1021</v>
      </c>
      <c r="W51" s="95">
        <v>8778</v>
      </c>
      <c r="X51" s="68"/>
      <c r="Y51" s="95"/>
    </row>
    <row r="52" spans="1:25" x14ac:dyDescent="0.45">
      <c r="A52" s="95"/>
      <c r="B52" s="95" t="s">
        <v>232</v>
      </c>
      <c r="C52" s="95">
        <v>9870</v>
      </c>
      <c r="D52" s="95"/>
      <c r="E52" s="95">
        <v>5250</v>
      </c>
      <c r="F52" s="95"/>
      <c r="G52" s="95">
        <v>20002</v>
      </c>
      <c r="H52" s="95"/>
      <c r="I52" s="95">
        <v>7534</v>
      </c>
      <c r="J52" s="95"/>
      <c r="K52" s="95">
        <v>1803</v>
      </c>
      <c r="L52" s="95">
        <v>7285</v>
      </c>
      <c r="M52" s="95">
        <v>2004</v>
      </c>
      <c r="N52" s="95"/>
      <c r="O52" s="95">
        <v>73149</v>
      </c>
      <c r="P52" s="95">
        <v>11143</v>
      </c>
      <c r="Q52" s="95">
        <v>2224</v>
      </c>
      <c r="R52" s="95"/>
      <c r="S52" s="95">
        <v>1690</v>
      </c>
      <c r="T52" s="95">
        <v>1942</v>
      </c>
      <c r="U52" s="95">
        <v>23821</v>
      </c>
      <c r="V52" s="95">
        <v>948</v>
      </c>
      <c r="W52" s="95">
        <v>9109</v>
      </c>
      <c r="X52" s="68"/>
      <c r="Y52" s="95"/>
    </row>
    <row r="53" spans="1:25" x14ac:dyDescent="0.45">
      <c r="A53" s="95"/>
      <c r="B53" s="95" t="s">
        <v>235</v>
      </c>
      <c r="C53" s="95">
        <v>10456</v>
      </c>
      <c r="D53" s="95"/>
      <c r="E53" s="95">
        <v>6813</v>
      </c>
      <c r="F53" s="95"/>
      <c r="G53" s="95">
        <v>31698</v>
      </c>
      <c r="H53" s="95"/>
      <c r="I53" s="95">
        <v>5336</v>
      </c>
      <c r="J53" s="95"/>
      <c r="K53" s="95">
        <v>1838</v>
      </c>
      <c r="L53" s="95">
        <v>7598</v>
      </c>
      <c r="M53" s="95">
        <v>2024</v>
      </c>
      <c r="N53" s="95"/>
      <c r="O53" s="95">
        <v>77123</v>
      </c>
      <c r="P53" s="95">
        <v>7492</v>
      </c>
      <c r="Q53" s="95">
        <v>2274</v>
      </c>
      <c r="R53" s="95"/>
      <c r="S53" s="95">
        <v>1735</v>
      </c>
      <c r="T53" s="95">
        <v>2166</v>
      </c>
      <c r="U53" s="95">
        <v>22089</v>
      </c>
      <c r="V53" s="95">
        <v>996</v>
      </c>
      <c r="W53" s="95">
        <v>13044</v>
      </c>
      <c r="X53" s="68"/>
      <c r="Y53" s="95"/>
    </row>
    <row r="54" spans="1:25" x14ac:dyDescent="0.45">
      <c r="A54" s="95"/>
      <c r="B54" s="95" t="s">
        <v>237</v>
      </c>
      <c r="C54" s="95">
        <v>7948</v>
      </c>
      <c r="D54" s="95"/>
      <c r="E54" s="95">
        <v>7993</v>
      </c>
      <c r="F54" s="95"/>
      <c r="G54" s="95">
        <v>30280</v>
      </c>
      <c r="H54" s="95"/>
      <c r="I54" s="95">
        <v>6410</v>
      </c>
      <c r="J54" s="95"/>
      <c r="K54" s="95">
        <v>1860</v>
      </c>
      <c r="L54" s="95">
        <v>7993</v>
      </c>
      <c r="M54" s="95">
        <v>1825</v>
      </c>
      <c r="N54" s="95"/>
      <c r="O54" s="95">
        <v>65202</v>
      </c>
      <c r="P54" s="95">
        <v>5558</v>
      </c>
      <c r="Q54" s="95">
        <v>2435</v>
      </c>
      <c r="R54" s="95"/>
      <c r="S54" s="95">
        <v>1933</v>
      </c>
      <c r="T54" s="95">
        <v>1727</v>
      </c>
      <c r="U54" s="95">
        <v>24777</v>
      </c>
      <c r="V54" s="95">
        <v>976</v>
      </c>
      <c r="W54" s="95">
        <v>12520</v>
      </c>
      <c r="X54" s="68"/>
      <c r="Y54" s="95"/>
    </row>
  </sheetData>
  <mergeCells count="4">
    <mergeCell ref="AH1:BA1"/>
    <mergeCell ref="AH29:BA29"/>
    <mergeCell ref="AH31:BA31"/>
    <mergeCell ref="AB1:AC1"/>
  </mergeCells>
  <conditionalFormatting sqref="AB10:AC15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B3:AC21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D3:AD28">
    <cfRule type="colorScale" priority="34">
      <colorScale>
        <cfvo type="min"/>
        <cfvo type="max"/>
        <color rgb="FFFFEF9C"/>
        <color rgb="FF63BE7B"/>
      </colorScale>
    </cfRule>
  </conditionalFormatting>
  <conditionalFormatting sqref="AB3:AC28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B3:AC2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BF058-596E-47E8-BD72-1D32BB900C96}">
  <dimension ref="A1:AY124"/>
  <sheetViews>
    <sheetView zoomScale="70" zoomScaleNormal="70" workbookViewId="0">
      <pane ySplit="1" topLeftCell="A2" activePane="bottomLeft" state="frozen"/>
      <selection pane="bottomLeft" activeCell="V48" sqref="V48"/>
    </sheetView>
  </sheetViews>
  <sheetFormatPr defaultColWidth="8.86328125" defaultRowHeight="14.25" x14ac:dyDescent="0.45"/>
  <cols>
    <col min="1" max="1" width="11.33203125" style="18" bestFit="1" customWidth="1"/>
    <col min="2" max="2" width="34.46484375" style="19" bestFit="1" customWidth="1"/>
    <col min="3" max="3" width="5" style="41" bestFit="1" customWidth="1"/>
    <col min="4" max="5" width="7.1328125" style="41" bestFit="1" customWidth="1"/>
    <col min="6" max="6" width="6.06640625" style="41" bestFit="1" customWidth="1"/>
    <col min="7" max="7" width="8.6640625" style="41" bestFit="1" customWidth="1"/>
    <col min="8" max="8" width="7" style="41" bestFit="1" customWidth="1"/>
    <col min="9" max="10" width="6.06640625" style="18" bestFit="1" customWidth="1"/>
    <col min="11" max="11" width="6.1328125" style="18" bestFit="1" customWidth="1"/>
    <col min="12" max="13" width="6.06640625" style="18" bestFit="1" customWidth="1"/>
    <col min="14" max="14" width="6.06640625" style="41" bestFit="1" customWidth="1"/>
    <col min="15" max="15" width="5" style="18" bestFit="1" customWidth="1"/>
    <col min="16" max="17" width="6.265625" style="18" bestFit="1" customWidth="1"/>
    <col min="18" max="18" width="9" style="18" bestFit="1" customWidth="1"/>
    <col min="19" max="19" width="8.53125" style="18" bestFit="1" customWidth="1"/>
    <col min="20" max="20" width="6.1328125" style="18" bestFit="1" customWidth="1"/>
    <col min="21" max="22" width="6.06640625" style="18" bestFit="1" customWidth="1"/>
    <col min="23" max="23" width="5" style="18" bestFit="1" customWidth="1"/>
    <col min="24" max="24" width="1.73046875" style="18" customWidth="1"/>
    <col min="25" max="25" width="10.53125" style="1" bestFit="1" customWidth="1"/>
    <col min="26" max="26" width="5.33203125" style="18" bestFit="1" customWidth="1"/>
    <col min="27" max="27" width="8.46484375" style="18" bestFit="1" customWidth="1"/>
    <col min="28" max="28" width="7" style="18" customWidth="1"/>
    <col min="29" max="30" width="7.1328125" style="18" bestFit="1" customWidth="1"/>
    <col min="31" max="31" width="8.1328125" style="18" bestFit="1" customWidth="1"/>
    <col min="32" max="32" width="4.73046875" style="18" bestFit="1" customWidth="1"/>
    <col min="33" max="34" width="26.19921875" style="18" bestFit="1" customWidth="1"/>
    <col min="35" max="35" width="15.86328125" style="18" bestFit="1" customWidth="1"/>
    <col min="36" max="36" width="18.1328125" style="18" bestFit="1" customWidth="1"/>
    <col min="37" max="37" width="16" style="18" bestFit="1" customWidth="1"/>
    <col min="38" max="38" width="17" style="18" bestFit="1" customWidth="1"/>
    <col min="39" max="39" width="16.46484375" style="18" bestFit="1" customWidth="1"/>
    <col min="40" max="40" width="17" style="18" bestFit="1" customWidth="1"/>
    <col min="41" max="41" width="15.86328125" style="18" bestFit="1" customWidth="1"/>
    <col min="42" max="42" width="17" style="18" bestFit="1" customWidth="1"/>
    <col min="43" max="43" width="16.46484375" style="18" bestFit="1" customWidth="1"/>
    <col min="44" max="44" width="15.86328125" style="18" bestFit="1" customWidth="1"/>
    <col min="45" max="45" width="17.46484375" style="18" bestFit="1" customWidth="1"/>
    <col min="46" max="46" width="15.86328125" style="18" bestFit="1" customWidth="1"/>
    <col min="47" max="47" width="17.46484375" style="18" bestFit="1" customWidth="1"/>
    <col min="48" max="48" width="15.86328125" style="18" bestFit="1" customWidth="1"/>
    <col min="49" max="49" width="15.3984375" style="18" bestFit="1" customWidth="1"/>
    <col min="50" max="50" width="15.86328125" style="18" bestFit="1" customWidth="1"/>
    <col min="51" max="51" width="16.46484375" style="18" bestFit="1" customWidth="1"/>
    <col min="52" max="16384" width="8.86328125" style="18"/>
  </cols>
  <sheetData>
    <row r="1" spans="1:50" ht="14.65" thickBot="1" x14ac:dyDescent="0.5">
      <c r="A1" s="79" t="s">
        <v>168</v>
      </c>
      <c r="B1" s="89" t="s">
        <v>0</v>
      </c>
      <c r="C1" s="90" t="s">
        <v>169</v>
      </c>
      <c r="D1" s="21" t="s">
        <v>1</v>
      </c>
      <c r="E1" s="21" t="s">
        <v>41</v>
      </c>
      <c r="F1" s="21" t="s">
        <v>11</v>
      </c>
      <c r="G1" s="21" t="s">
        <v>12</v>
      </c>
      <c r="H1" s="21" t="s">
        <v>8</v>
      </c>
      <c r="I1" s="21" t="s">
        <v>42</v>
      </c>
      <c r="J1" s="21" t="s">
        <v>3</v>
      </c>
      <c r="K1" s="21" t="s">
        <v>47</v>
      </c>
      <c r="L1" s="21" t="s">
        <v>55</v>
      </c>
      <c r="M1" s="21" t="s">
        <v>5</v>
      </c>
      <c r="N1" s="21" t="s">
        <v>54</v>
      </c>
      <c r="O1" s="21" t="s">
        <v>4</v>
      </c>
      <c r="P1" s="21" t="s">
        <v>57</v>
      </c>
      <c r="Q1" s="21" t="s">
        <v>78</v>
      </c>
      <c r="R1" s="21" t="s">
        <v>59</v>
      </c>
      <c r="S1" s="21" t="s">
        <v>60</v>
      </c>
      <c r="T1" s="21" t="s">
        <v>61</v>
      </c>
      <c r="U1" s="21" t="s">
        <v>62</v>
      </c>
      <c r="V1" s="21" t="s">
        <v>77</v>
      </c>
      <c r="W1" s="21" t="s">
        <v>80</v>
      </c>
      <c r="X1" s="20"/>
      <c r="Y1" s="15" t="s">
        <v>1</v>
      </c>
      <c r="Z1" s="409" t="s">
        <v>231</v>
      </c>
      <c r="AA1" s="409"/>
      <c r="AB1" s="409"/>
      <c r="AC1" s="405" t="s">
        <v>203</v>
      </c>
      <c r="AD1" s="405"/>
      <c r="AE1" s="18" t="s">
        <v>289</v>
      </c>
      <c r="AG1" s="410" t="s">
        <v>166</v>
      </c>
      <c r="AH1" s="410"/>
      <c r="AI1" s="410"/>
      <c r="AJ1" s="410"/>
      <c r="AK1" s="410"/>
      <c r="AL1" s="410"/>
      <c r="AM1" s="410"/>
      <c r="AN1" s="410"/>
      <c r="AO1" s="410"/>
      <c r="AP1" s="410"/>
      <c r="AQ1" s="410"/>
      <c r="AR1" s="410"/>
      <c r="AS1" s="410"/>
      <c r="AT1" s="410"/>
      <c r="AU1" s="410"/>
      <c r="AV1" s="410"/>
      <c r="AW1" s="410"/>
      <c r="AX1" s="410"/>
    </row>
    <row r="2" spans="1:50" x14ac:dyDescent="0.45">
      <c r="A2" s="25" t="s">
        <v>52</v>
      </c>
      <c r="B2" s="42" t="s">
        <v>48</v>
      </c>
      <c r="C2" s="25">
        <v>0.91</v>
      </c>
      <c r="D2" s="25">
        <v>50286</v>
      </c>
      <c r="E2" s="25">
        <v>13892</v>
      </c>
      <c r="F2" s="25">
        <v>1878</v>
      </c>
      <c r="G2" s="25">
        <v>17246</v>
      </c>
      <c r="H2" s="25">
        <v>39383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0"/>
      <c r="Y2" s="9">
        <v>50286</v>
      </c>
      <c r="AA2" s="22"/>
      <c r="AB2" s="23" t="s">
        <v>13</v>
      </c>
      <c r="AC2" s="23" t="s">
        <v>14</v>
      </c>
      <c r="AD2" s="23" t="s">
        <v>15</v>
      </c>
      <c r="AE2" s="24" t="s">
        <v>53</v>
      </c>
      <c r="AG2" s="52"/>
      <c r="AH2" s="53" t="s">
        <v>5</v>
      </c>
      <c r="AI2" s="53" t="s">
        <v>56</v>
      </c>
      <c r="AJ2" s="53" t="s">
        <v>7</v>
      </c>
      <c r="AK2" s="53" t="s">
        <v>1</v>
      </c>
      <c r="AL2" s="53" t="s">
        <v>41</v>
      </c>
      <c r="AM2" s="53" t="s">
        <v>3</v>
      </c>
      <c r="AN2" s="53" t="s">
        <v>57</v>
      </c>
      <c r="AO2" s="53" t="s">
        <v>2</v>
      </c>
      <c r="AP2" s="53" t="s">
        <v>58</v>
      </c>
      <c r="AQ2" s="53" t="s">
        <v>80</v>
      </c>
      <c r="AR2" s="53" t="s">
        <v>79</v>
      </c>
      <c r="AS2" s="53" t="s">
        <v>92</v>
      </c>
      <c r="AT2" s="53" t="s">
        <v>10</v>
      </c>
      <c r="AU2" s="53" t="s">
        <v>4</v>
      </c>
      <c r="AV2" s="53" t="s">
        <v>6</v>
      </c>
      <c r="AW2" s="53" t="s">
        <v>55</v>
      </c>
      <c r="AX2" s="54" t="s">
        <v>76</v>
      </c>
    </row>
    <row r="3" spans="1:50" x14ac:dyDescent="0.45">
      <c r="A3" s="25"/>
      <c r="B3" s="43" t="s">
        <v>49</v>
      </c>
      <c r="C3" s="25">
        <v>4.72</v>
      </c>
      <c r="D3" s="25">
        <v>45419</v>
      </c>
      <c r="E3" s="25">
        <v>14416</v>
      </c>
      <c r="F3" s="25">
        <v>1658</v>
      </c>
      <c r="G3" s="25">
        <v>18720</v>
      </c>
      <c r="H3" s="25">
        <v>26134</v>
      </c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0"/>
      <c r="Y3" s="9">
        <v>45419</v>
      </c>
      <c r="AA3" s="26" t="s">
        <v>52</v>
      </c>
      <c r="AB3" s="27" t="s">
        <v>51</v>
      </c>
      <c r="AC3" s="27">
        <f>Y2</f>
        <v>50286</v>
      </c>
      <c r="AD3" s="27">
        <f>Y4</f>
        <v>45972</v>
      </c>
      <c r="AE3" s="12">
        <f t="shared" ref="AE3:AE25" si="0">AD3/AC3</f>
        <v>0.91421071471184823</v>
      </c>
      <c r="AG3" s="55" t="s">
        <v>146</v>
      </c>
      <c r="AH3" s="56"/>
      <c r="AI3" s="56"/>
      <c r="AJ3" s="56"/>
      <c r="AK3" s="56">
        <v>0.91400000000000003</v>
      </c>
      <c r="AL3" s="56">
        <v>1.0820000000000001</v>
      </c>
      <c r="AM3" s="56"/>
      <c r="AN3" s="56"/>
      <c r="AO3" s="56">
        <v>0.84299999999999997</v>
      </c>
      <c r="AP3" s="56"/>
      <c r="AQ3" s="56"/>
      <c r="AR3" s="56"/>
      <c r="AS3" s="56">
        <v>0.83399999999999996</v>
      </c>
      <c r="AT3" s="56">
        <v>1.119</v>
      </c>
      <c r="AU3" s="56"/>
      <c r="AV3" s="56"/>
      <c r="AW3" s="56"/>
      <c r="AX3" s="57"/>
    </row>
    <row r="4" spans="1:50" x14ac:dyDescent="0.45">
      <c r="A4" s="25"/>
      <c r="B4" s="43" t="s">
        <v>50</v>
      </c>
      <c r="C4" s="25">
        <v>7.74</v>
      </c>
      <c r="D4" s="25">
        <v>45972</v>
      </c>
      <c r="E4" s="25">
        <v>15030</v>
      </c>
      <c r="F4" s="25">
        <v>1566</v>
      </c>
      <c r="G4" s="25">
        <v>19301</v>
      </c>
      <c r="H4" s="25">
        <v>33196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0"/>
      <c r="Y4" s="9">
        <v>45972</v>
      </c>
      <c r="AA4" s="28" t="s">
        <v>16</v>
      </c>
      <c r="AB4" s="18">
        <v>4</v>
      </c>
      <c r="AC4" s="18">
        <f>Y5</f>
        <v>44226</v>
      </c>
      <c r="AD4" s="18">
        <f>Y6</f>
        <v>38630</v>
      </c>
      <c r="AE4" s="4">
        <f t="shared" si="0"/>
        <v>0.87346809569031791</v>
      </c>
      <c r="AG4" s="55" t="s">
        <v>147</v>
      </c>
      <c r="AH4" s="56"/>
      <c r="AI4" s="56"/>
      <c r="AJ4" s="56"/>
      <c r="AK4" s="56">
        <v>0.873</v>
      </c>
      <c r="AL4" s="56">
        <v>0.80800000000000005</v>
      </c>
      <c r="AM4" s="56"/>
      <c r="AN4" s="56"/>
      <c r="AO4" s="56">
        <v>1.1120000000000001</v>
      </c>
      <c r="AP4" s="56"/>
      <c r="AQ4" s="56"/>
      <c r="AR4" s="56"/>
      <c r="AS4" s="56">
        <v>1.117</v>
      </c>
      <c r="AT4" s="56">
        <v>0.97199999999999998</v>
      </c>
      <c r="AU4" s="56"/>
      <c r="AV4" s="56"/>
      <c r="AW4" s="56"/>
      <c r="AX4" s="57"/>
    </row>
    <row r="5" spans="1:50" x14ac:dyDescent="0.45">
      <c r="A5" s="31" t="s">
        <v>16</v>
      </c>
      <c r="B5" s="44" t="s">
        <v>17</v>
      </c>
      <c r="C5" s="31">
        <v>8.25</v>
      </c>
      <c r="D5" s="31">
        <v>44226</v>
      </c>
      <c r="E5" s="31">
        <v>21060</v>
      </c>
      <c r="F5" s="31">
        <v>2053</v>
      </c>
      <c r="G5" s="31">
        <v>19622</v>
      </c>
      <c r="H5" s="31">
        <v>32958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20"/>
      <c r="Y5" s="10">
        <v>44226</v>
      </c>
      <c r="AA5" s="29"/>
      <c r="AB5" s="30">
        <v>15</v>
      </c>
      <c r="AC5" s="30">
        <f>Y7</f>
        <v>45090</v>
      </c>
      <c r="AD5" s="30">
        <f>Y8</f>
        <v>36197</v>
      </c>
      <c r="AE5" s="13">
        <f t="shared" si="0"/>
        <v>0.80277223331115544</v>
      </c>
      <c r="AG5" s="55" t="s">
        <v>147</v>
      </c>
      <c r="AH5" s="56"/>
      <c r="AI5" s="56"/>
      <c r="AJ5" s="56"/>
      <c r="AK5" s="56">
        <v>0.80300000000000005</v>
      </c>
      <c r="AL5" s="56">
        <v>1.4159999999999999</v>
      </c>
      <c r="AM5" s="56"/>
      <c r="AN5" s="56"/>
      <c r="AO5" s="56">
        <v>1.1299999999999999</v>
      </c>
      <c r="AP5" s="56"/>
      <c r="AQ5" s="56"/>
      <c r="AR5" s="56"/>
      <c r="AS5" s="56">
        <v>1.1279999999999999</v>
      </c>
      <c r="AT5" s="56">
        <v>0.85899999999999999</v>
      </c>
      <c r="AU5" s="56"/>
      <c r="AV5" s="56"/>
      <c r="AW5" s="56"/>
      <c r="AX5" s="57"/>
    </row>
    <row r="6" spans="1:50" x14ac:dyDescent="0.45">
      <c r="A6" s="31"/>
      <c r="B6" s="44" t="s">
        <v>18</v>
      </c>
      <c r="C6" s="31">
        <v>6.49</v>
      </c>
      <c r="D6" s="31">
        <v>38630</v>
      </c>
      <c r="E6" s="31">
        <v>17006</v>
      </c>
      <c r="F6" s="31">
        <v>2293</v>
      </c>
      <c r="G6" s="31">
        <v>19075</v>
      </c>
      <c r="H6" s="31">
        <v>36635</v>
      </c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20"/>
      <c r="Y6" s="10">
        <v>38630</v>
      </c>
      <c r="AA6" s="28" t="s">
        <v>22</v>
      </c>
      <c r="AB6" s="18" t="s">
        <v>20</v>
      </c>
      <c r="AC6" s="18">
        <f>Y9</f>
        <v>58179</v>
      </c>
      <c r="AD6" s="18">
        <f>Y11</f>
        <v>54614</v>
      </c>
      <c r="AE6" s="4">
        <f t="shared" si="0"/>
        <v>0.93872359442410491</v>
      </c>
      <c r="AG6" s="55" t="s">
        <v>148</v>
      </c>
      <c r="AH6" s="56"/>
      <c r="AI6" s="56"/>
      <c r="AJ6" s="56"/>
      <c r="AK6" s="56">
        <v>0.93899999999999995</v>
      </c>
      <c r="AL6" s="56">
        <v>1.0389999999999999</v>
      </c>
      <c r="AM6" s="56"/>
      <c r="AN6" s="56"/>
      <c r="AO6" s="56"/>
      <c r="AP6" s="56"/>
      <c r="AQ6" s="56"/>
      <c r="AR6" s="56"/>
      <c r="AS6" s="56">
        <v>1.1910000000000001</v>
      </c>
      <c r="AT6" s="56">
        <v>0.98599999999999999</v>
      </c>
      <c r="AU6" s="56"/>
      <c r="AV6" s="56"/>
      <c r="AW6" s="56"/>
      <c r="AX6" s="57"/>
    </row>
    <row r="7" spans="1:50" x14ac:dyDescent="0.45">
      <c r="A7" s="31"/>
      <c r="B7" s="44" t="s">
        <v>19</v>
      </c>
      <c r="C7" s="31">
        <v>54.4</v>
      </c>
      <c r="D7" s="31">
        <v>45090</v>
      </c>
      <c r="E7" s="31">
        <v>26637</v>
      </c>
      <c r="F7" s="31">
        <v>2159</v>
      </c>
      <c r="G7" s="31">
        <v>38630</v>
      </c>
      <c r="H7" s="31">
        <v>9218</v>
      </c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20"/>
      <c r="Y7" s="10">
        <v>45090</v>
      </c>
      <c r="AA7" s="28"/>
      <c r="AB7" s="18">
        <v>3</v>
      </c>
      <c r="AC7" s="18">
        <f>Y10</f>
        <v>49800</v>
      </c>
      <c r="AD7" s="18">
        <f>Y12</f>
        <v>45309</v>
      </c>
      <c r="AE7" s="4">
        <f t="shared" si="0"/>
        <v>0.90981927710843369</v>
      </c>
      <c r="AG7" s="55" t="s">
        <v>148</v>
      </c>
      <c r="AH7" s="56"/>
      <c r="AI7" s="56"/>
      <c r="AJ7" s="56"/>
      <c r="AK7" s="56">
        <v>0.91</v>
      </c>
      <c r="AL7" s="56">
        <v>1.034</v>
      </c>
      <c r="AM7" s="56"/>
      <c r="AN7" s="56"/>
      <c r="AO7" s="56"/>
      <c r="AP7" s="56"/>
      <c r="AQ7" s="56"/>
      <c r="AR7" s="56"/>
      <c r="AS7" s="56">
        <v>1.1120000000000001</v>
      </c>
      <c r="AT7" s="56">
        <v>0.95799999999999996</v>
      </c>
      <c r="AU7" s="56"/>
      <c r="AV7" s="56"/>
      <c r="AW7" s="56"/>
      <c r="AX7" s="57"/>
    </row>
    <row r="8" spans="1:50" x14ac:dyDescent="0.45">
      <c r="A8" s="31"/>
      <c r="B8" s="44" t="s">
        <v>21</v>
      </c>
      <c r="C8" s="31">
        <v>54.3</v>
      </c>
      <c r="D8" s="31">
        <v>36197</v>
      </c>
      <c r="E8" s="31">
        <v>37710</v>
      </c>
      <c r="F8" s="31">
        <v>2435</v>
      </c>
      <c r="G8" s="31">
        <v>33196</v>
      </c>
      <c r="H8" s="31">
        <v>10412</v>
      </c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20"/>
      <c r="Y8" s="10">
        <v>36197</v>
      </c>
      <c r="AA8" s="28"/>
      <c r="AB8" s="18">
        <v>8</v>
      </c>
      <c r="AC8" s="18">
        <f>Y13</f>
        <v>57197</v>
      </c>
      <c r="AD8" s="18">
        <f>Y14</f>
        <v>38075</v>
      </c>
      <c r="AE8" s="4">
        <f t="shared" si="0"/>
        <v>0.66568176652621636</v>
      </c>
      <c r="AG8" s="55" t="s">
        <v>148</v>
      </c>
      <c r="AH8" s="56"/>
      <c r="AI8" s="56"/>
      <c r="AJ8" s="56"/>
      <c r="AK8" s="56">
        <v>0.66600000000000004</v>
      </c>
      <c r="AL8" s="56">
        <v>1.3859999999999999</v>
      </c>
      <c r="AM8" s="56"/>
      <c r="AN8" s="56"/>
      <c r="AO8" s="56"/>
      <c r="AP8" s="56"/>
      <c r="AQ8" s="56"/>
      <c r="AR8" s="56"/>
      <c r="AS8" s="56">
        <v>1.1399999999999999</v>
      </c>
      <c r="AT8" s="56">
        <v>0.79300000000000004</v>
      </c>
      <c r="AU8" s="56"/>
      <c r="AV8" s="56"/>
      <c r="AW8" s="56"/>
      <c r="AX8" s="57"/>
    </row>
    <row r="9" spans="1:50" x14ac:dyDescent="0.45">
      <c r="A9" s="32" t="s">
        <v>22</v>
      </c>
      <c r="B9" s="45" t="s">
        <v>24</v>
      </c>
      <c r="C9" s="32">
        <v>9.91</v>
      </c>
      <c r="D9" s="32">
        <v>58179</v>
      </c>
      <c r="E9" s="32">
        <v>10225</v>
      </c>
      <c r="F9" s="32">
        <v>1867</v>
      </c>
      <c r="G9" s="32">
        <v>24683</v>
      </c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20"/>
      <c r="Y9" s="11">
        <v>58179</v>
      </c>
      <c r="AA9" s="28"/>
      <c r="AB9" s="18">
        <v>9</v>
      </c>
      <c r="AC9" s="18">
        <f>Y15</f>
        <v>79506</v>
      </c>
      <c r="AD9" s="18">
        <f>Y16</f>
        <v>71750</v>
      </c>
      <c r="AE9" s="4">
        <f t="shared" si="0"/>
        <v>0.90244761401655216</v>
      </c>
      <c r="AG9" s="55" t="s">
        <v>148</v>
      </c>
      <c r="AH9" s="56"/>
      <c r="AI9" s="56"/>
      <c r="AJ9" s="56"/>
      <c r="AK9" s="56">
        <v>0.90200000000000002</v>
      </c>
      <c r="AL9" s="56">
        <v>0.73799999999999999</v>
      </c>
      <c r="AM9" s="56"/>
      <c r="AN9" s="56"/>
      <c r="AO9" s="56"/>
      <c r="AP9" s="56"/>
      <c r="AQ9" s="56"/>
      <c r="AR9" s="56"/>
      <c r="AS9" s="56">
        <v>0.67300000000000004</v>
      </c>
      <c r="AT9" s="56">
        <v>1.002</v>
      </c>
      <c r="AU9" s="56"/>
      <c r="AV9" s="56"/>
      <c r="AW9" s="56"/>
      <c r="AX9" s="57"/>
    </row>
    <row r="10" spans="1:50" x14ac:dyDescent="0.45">
      <c r="A10" s="32"/>
      <c r="B10" s="45" t="s">
        <v>25</v>
      </c>
      <c r="C10" s="32">
        <v>46.9</v>
      </c>
      <c r="D10" s="32">
        <v>49800</v>
      </c>
      <c r="E10" s="32">
        <v>34663</v>
      </c>
      <c r="F10" s="32">
        <v>2257</v>
      </c>
      <c r="G10" s="32">
        <v>34414</v>
      </c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20"/>
      <c r="Y10" s="11">
        <v>49800</v>
      </c>
      <c r="AA10" s="33" t="s">
        <v>32</v>
      </c>
      <c r="AB10" s="34">
        <v>3</v>
      </c>
      <c r="AC10" s="34">
        <f>Y17</f>
        <v>68498</v>
      </c>
      <c r="AD10" s="34">
        <f>Y18</f>
        <v>69002</v>
      </c>
      <c r="AE10" s="14">
        <f t="shared" si="0"/>
        <v>1.0073578790621625</v>
      </c>
      <c r="AG10" s="55" t="s">
        <v>149</v>
      </c>
      <c r="AH10" s="56"/>
      <c r="AI10" s="56"/>
      <c r="AJ10" s="56"/>
      <c r="AK10" s="56">
        <v>1.0069999999999999</v>
      </c>
      <c r="AL10" s="56">
        <v>0.85599999999999998</v>
      </c>
      <c r="AM10" s="56"/>
      <c r="AN10" s="56"/>
      <c r="AO10" s="56">
        <v>0.84799999999999998</v>
      </c>
      <c r="AP10" s="56"/>
      <c r="AQ10" s="56"/>
      <c r="AR10" s="56"/>
      <c r="AS10" s="56">
        <v>1.141</v>
      </c>
      <c r="AT10" s="56">
        <v>0.97299999999999998</v>
      </c>
      <c r="AU10" s="56"/>
      <c r="AV10" s="56"/>
      <c r="AW10" s="56"/>
      <c r="AX10" s="57"/>
    </row>
    <row r="11" spans="1:50" x14ac:dyDescent="0.45">
      <c r="A11" s="32"/>
      <c r="B11" s="45" t="s">
        <v>26</v>
      </c>
      <c r="C11" s="32">
        <v>7.44</v>
      </c>
      <c r="D11" s="32">
        <v>54614</v>
      </c>
      <c r="E11" s="32">
        <v>10626</v>
      </c>
      <c r="F11" s="32">
        <v>2223</v>
      </c>
      <c r="G11" s="32">
        <v>24334</v>
      </c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20"/>
      <c r="Y11" s="11">
        <v>54614</v>
      </c>
      <c r="AA11" s="28"/>
      <c r="AB11" s="18">
        <v>7</v>
      </c>
      <c r="AC11" s="18">
        <f>Y19</f>
        <v>67174</v>
      </c>
      <c r="AD11" s="18">
        <f>Y20</f>
        <v>69170</v>
      </c>
      <c r="AE11" s="4">
        <f t="shared" si="0"/>
        <v>1.029713877393039</v>
      </c>
      <c r="AG11" s="55" t="s">
        <v>149</v>
      </c>
      <c r="AH11" s="56"/>
      <c r="AI11" s="56"/>
      <c r="AJ11" s="56"/>
      <c r="AK11" s="56">
        <v>1.03</v>
      </c>
      <c r="AL11" s="56">
        <v>0.93200000000000005</v>
      </c>
      <c r="AM11" s="56"/>
      <c r="AN11" s="56"/>
      <c r="AO11" s="56">
        <v>0.82099999999999995</v>
      </c>
      <c r="AP11" s="56"/>
      <c r="AQ11" s="56"/>
      <c r="AR11" s="56"/>
      <c r="AS11" s="56">
        <v>0.98499999999999999</v>
      </c>
      <c r="AT11" s="56">
        <v>0.79</v>
      </c>
      <c r="AU11" s="56"/>
      <c r="AV11" s="56"/>
      <c r="AW11" s="56"/>
      <c r="AX11" s="57"/>
    </row>
    <row r="12" spans="1:50" x14ac:dyDescent="0.45">
      <c r="A12" s="32"/>
      <c r="B12" s="45" t="s">
        <v>27</v>
      </c>
      <c r="C12" s="32">
        <v>45.9</v>
      </c>
      <c r="D12" s="32">
        <v>45309</v>
      </c>
      <c r="E12" s="32">
        <v>35850</v>
      </c>
      <c r="F12" s="32">
        <v>2509</v>
      </c>
      <c r="G12" s="32">
        <v>32958</v>
      </c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20"/>
      <c r="Y12" s="11">
        <v>45309</v>
      </c>
      <c r="AA12" s="28"/>
      <c r="AB12" s="18">
        <v>16</v>
      </c>
      <c r="AC12" s="18">
        <f>Y21</f>
        <v>69170</v>
      </c>
      <c r="AD12" s="18">
        <f>Y22</f>
        <v>71926</v>
      </c>
      <c r="AE12" s="4">
        <f t="shared" si="0"/>
        <v>1.039843862946364</v>
      </c>
      <c r="AG12" s="55" t="s">
        <v>149</v>
      </c>
      <c r="AH12" s="56"/>
      <c r="AI12" s="56"/>
      <c r="AJ12" s="56"/>
      <c r="AK12" s="56">
        <v>1.04</v>
      </c>
      <c r="AL12" s="56">
        <v>0.96</v>
      </c>
      <c r="AM12" s="56"/>
      <c r="AN12" s="56"/>
      <c r="AO12" s="56">
        <v>0.89900000000000002</v>
      </c>
      <c r="AP12" s="56"/>
      <c r="AQ12" s="56"/>
      <c r="AR12" s="56"/>
      <c r="AS12" s="56">
        <v>1.117</v>
      </c>
      <c r="AT12" s="56">
        <v>0.91600000000000004</v>
      </c>
      <c r="AU12" s="56"/>
      <c r="AV12" s="56"/>
      <c r="AW12" s="56"/>
      <c r="AX12" s="57"/>
    </row>
    <row r="13" spans="1:50" x14ac:dyDescent="0.45">
      <c r="A13" s="32"/>
      <c r="B13" s="45" t="s">
        <v>28</v>
      </c>
      <c r="C13" s="32">
        <v>74.099999999999994</v>
      </c>
      <c r="D13" s="32">
        <v>57197</v>
      </c>
      <c r="E13" s="32">
        <v>35937</v>
      </c>
      <c r="F13" s="32">
        <v>1961</v>
      </c>
      <c r="G13" s="32">
        <v>26384</v>
      </c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20"/>
      <c r="Y13" s="11">
        <v>57197</v>
      </c>
      <c r="AA13" s="26"/>
      <c r="AB13" s="27">
        <v>17</v>
      </c>
      <c r="AC13" s="27">
        <f>Y23</f>
        <v>63977</v>
      </c>
      <c r="AD13" s="27">
        <f>Y24</f>
        <v>62589</v>
      </c>
      <c r="AE13" s="12">
        <f t="shared" si="0"/>
        <v>0.97830470325273144</v>
      </c>
      <c r="AG13" s="58" t="s">
        <v>149</v>
      </c>
      <c r="AH13" s="56"/>
      <c r="AI13" s="56"/>
      <c r="AJ13" s="56"/>
      <c r="AK13" s="56">
        <v>0.97799999999999998</v>
      </c>
      <c r="AL13" s="56">
        <v>1.0740000000000001</v>
      </c>
      <c r="AM13" s="56"/>
      <c r="AN13" s="56"/>
      <c r="AO13" s="56">
        <v>0.83</v>
      </c>
      <c r="AP13" s="56"/>
      <c r="AQ13" s="56"/>
      <c r="AR13" s="56"/>
      <c r="AS13" s="56">
        <v>1.5169999999999999</v>
      </c>
      <c r="AT13" s="56">
        <v>1.1539999999999999</v>
      </c>
      <c r="AU13" s="56"/>
      <c r="AV13" s="56"/>
      <c r="AW13" s="56"/>
      <c r="AX13" s="57"/>
    </row>
    <row r="14" spans="1:50" ht="14.65" thickBot="1" x14ac:dyDescent="0.5">
      <c r="A14" s="32"/>
      <c r="B14" s="45" t="s">
        <v>29</v>
      </c>
      <c r="C14" s="32">
        <v>66.7</v>
      </c>
      <c r="D14" s="32">
        <v>38075</v>
      </c>
      <c r="E14" s="32">
        <v>49800</v>
      </c>
      <c r="F14" s="32">
        <v>2236</v>
      </c>
      <c r="G14" s="32">
        <v>20911</v>
      </c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20"/>
      <c r="Y14" s="11">
        <v>38075</v>
      </c>
      <c r="AA14" s="28" t="s">
        <v>45</v>
      </c>
      <c r="AB14" s="18">
        <v>2</v>
      </c>
      <c r="AC14" s="18">
        <f>Y25</f>
        <v>273488</v>
      </c>
      <c r="AD14" s="18">
        <f>Y26</f>
        <v>192308</v>
      </c>
      <c r="AE14" s="4">
        <f t="shared" si="0"/>
        <v>0.70316796349382793</v>
      </c>
      <c r="AG14" s="58" t="s">
        <v>150</v>
      </c>
      <c r="AH14" s="56"/>
      <c r="AI14" s="56"/>
      <c r="AJ14" s="56"/>
      <c r="AK14" s="56">
        <v>0.70299999999999996</v>
      </c>
      <c r="AL14" s="56">
        <v>0.94499999999999995</v>
      </c>
      <c r="AM14" s="56">
        <v>0.86199999999999999</v>
      </c>
      <c r="AN14" s="56"/>
      <c r="AO14" s="56"/>
      <c r="AP14" s="56">
        <v>1.0029999999999999</v>
      </c>
      <c r="AQ14" s="56"/>
      <c r="AR14" s="56"/>
      <c r="AS14" s="59" t="s">
        <v>151</v>
      </c>
      <c r="AT14" s="59" t="s">
        <v>152</v>
      </c>
      <c r="AU14" s="56"/>
      <c r="AV14" s="56"/>
      <c r="AW14" s="56"/>
      <c r="AX14" s="57"/>
    </row>
    <row r="15" spans="1:50" x14ac:dyDescent="0.45">
      <c r="A15" s="32"/>
      <c r="B15" s="45" t="s">
        <v>30</v>
      </c>
      <c r="C15" s="32">
        <v>52.9</v>
      </c>
      <c r="D15" s="32">
        <v>79506</v>
      </c>
      <c r="E15" s="32">
        <v>27280</v>
      </c>
      <c r="F15" s="32">
        <v>2599</v>
      </c>
      <c r="G15" s="32">
        <v>14516</v>
      </c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20"/>
      <c r="Y15" s="11">
        <v>79506</v>
      </c>
      <c r="AA15" s="22" t="s">
        <v>63</v>
      </c>
      <c r="AB15" s="23">
        <v>50</v>
      </c>
      <c r="AC15" s="23">
        <f t="shared" ref="AC15:AC20" si="1">Y27</f>
        <v>4817</v>
      </c>
      <c r="AD15" s="23">
        <f t="shared" ref="AD15:AD20" si="2">Y33</f>
        <v>8654</v>
      </c>
      <c r="AE15" s="17">
        <f t="shared" si="0"/>
        <v>1.7965538717043803</v>
      </c>
      <c r="AG15" s="55" t="s">
        <v>153</v>
      </c>
      <c r="AH15" s="56">
        <v>1.42</v>
      </c>
      <c r="AI15" s="59" t="s">
        <v>154</v>
      </c>
      <c r="AJ15" s="56"/>
      <c r="AK15" s="59" t="s">
        <v>155</v>
      </c>
      <c r="AL15" s="56">
        <v>1.4139999999999999</v>
      </c>
      <c r="AM15" s="56"/>
      <c r="AN15" s="56">
        <v>1.194</v>
      </c>
      <c r="AO15" s="56"/>
      <c r="AP15" s="56"/>
      <c r="AQ15" s="56"/>
      <c r="AR15" s="59" t="s">
        <v>156</v>
      </c>
      <c r="AS15" s="56"/>
      <c r="AT15" s="59" t="s">
        <v>157</v>
      </c>
      <c r="AU15" s="56">
        <v>1.1100000000000001</v>
      </c>
      <c r="AV15" s="56">
        <v>1.123</v>
      </c>
      <c r="AW15" s="59" t="s">
        <v>158</v>
      </c>
      <c r="AX15" s="57">
        <v>1.04</v>
      </c>
    </row>
    <row r="16" spans="1:50" x14ac:dyDescent="0.45">
      <c r="A16" s="32"/>
      <c r="B16" s="45" t="s">
        <v>31</v>
      </c>
      <c r="C16" s="32">
        <v>51.9</v>
      </c>
      <c r="D16" s="32">
        <v>71750</v>
      </c>
      <c r="E16" s="32">
        <v>20137</v>
      </c>
      <c r="F16" s="32">
        <v>1748</v>
      </c>
      <c r="G16" s="32">
        <v>14550</v>
      </c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20"/>
      <c r="Y16" s="11">
        <v>71750</v>
      </c>
      <c r="AA16" s="28"/>
      <c r="AB16" s="18">
        <v>51</v>
      </c>
      <c r="AC16" s="18">
        <f t="shared" si="1"/>
        <v>5665</v>
      </c>
      <c r="AD16" s="18">
        <f t="shared" si="2"/>
        <v>14717</v>
      </c>
      <c r="AE16" s="4">
        <f t="shared" si="0"/>
        <v>2.597881729920565</v>
      </c>
      <c r="AG16" s="55" t="s">
        <v>153</v>
      </c>
      <c r="AH16" s="56">
        <v>1.3069999999999999</v>
      </c>
      <c r="AI16" s="56">
        <v>1.2589999999999999</v>
      </c>
      <c r="AJ16" s="56">
        <v>1.0389999999999999</v>
      </c>
      <c r="AK16" s="59" t="s">
        <v>159</v>
      </c>
      <c r="AL16" s="56">
        <v>0.83899999999999997</v>
      </c>
      <c r="AM16" s="56"/>
      <c r="AN16" s="56">
        <v>0.92600000000000005</v>
      </c>
      <c r="AO16" s="56">
        <v>1.012</v>
      </c>
      <c r="AP16" s="56">
        <v>1.081</v>
      </c>
      <c r="AQ16" s="56"/>
      <c r="AR16" s="56">
        <v>1.01</v>
      </c>
      <c r="AS16" s="56"/>
      <c r="AT16" s="56">
        <v>0.96599999999999997</v>
      </c>
      <c r="AU16" s="56">
        <v>1.1739999999999999</v>
      </c>
      <c r="AV16" s="56">
        <v>1.02</v>
      </c>
      <c r="AW16" s="56">
        <v>1.1299999999999999</v>
      </c>
      <c r="AX16" s="57">
        <v>0.96099999999999997</v>
      </c>
    </row>
    <row r="17" spans="1:51" x14ac:dyDescent="0.45">
      <c r="A17" s="35" t="s">
        <v>32</v>
      </c>
      <c r="B17" s="46" t="s">
        <v>33</v>
      </c>
      <c r="C17" s="35">
        <v>17</v>
      </c>
      <c r="D17" s="35">
        <v>68498</v>
      </c>
      <c r="E17" s="35">
        <v>23538</v>
      </c>
      <c r="F17" s="35">
        <v>3040</v>
      </c>
      <c r="G17" s="35">
        <v>14618</v>
      </c>
      <c r="H17" s="35">
        <v>22932</v>
      </c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20"/>
      <c r="Y17" s="3">
        <v>68498</v>
      </c>
      <c r="AA17" s="28"/>
      <c r="AB17" s="18">
        <v>52</v>
      </c>
      <c r="AC17" s="18">
        <f t="shared" si="1"/>
        <v>7749</v>
      </c>
      <c r="AD17" s="18">
        <f t="shared" si="2"/>
        <v>18558</v>
      </c>
      <c r="AE17" s="4">
        <f t="shared" si="0"/>
        <v>2.394889663182346</v>
      </c>
      <c r="AG17" s="55" t="s">
        <v>153</v>
      </c>
      <c r="AH17" s="56">
        <v>1.4950000000000001</v>
      </c>
      <c r="AI17" s="56">
        <v>0.93799999999999994</v>
      </c>
      <c r="AJ17" s="56">
        <v>0.61199999999999999</v>
      </c>
      <c r="AK17" s="59" t="s">
        <v>160</v>
      </c>
      <c r="AL17" s="56">
        <v>0.95199999999999996</v>
      </c>
      <c r="AM17" s="56"/>
      <c r="AN17" s="56">
        <v>1.0469999999999999</v>
      </c>
      <c r="AO17" s="56">
        <v>0.91</v>
      </c>
      <c r="AP17" s="56">
        <v>1.028</v>
      </c>
      <c r="AQ17" s="56"/>
      <c r="AR17" s="56">
        <v>0.60899999999999999</v>
      </c>
      <c r="AS17" s="56"/>
      <c r="AT17" s="56">
        <v>0.90600000000000003</v>
      </c>
      <c r="AU17" s="56">
        <v>1.462</v>
      </c>
      <c r="AV17" s="56">
        <v>1.4550000000000001</v>
      </c>
      <c r="AW17" s="56">
        <v>1.2270000000000001</v>
      </c>
      <c r="AX17" s="57">
        <v>1.2390000000000001</v>
      </c>
    </row>
    <row r="18" spans="1:51" x14ac:dyDescent="0.45">
      <c r="A18" s="35"/>
      <c r="B18" s="46" t="s">
        <v>34</v>
      </c>
      <c r="C18" s="35">
        <v>15.2</v>
      </c>
      <c r="D18" s="35">
        <v>69002</v>
      </c>
      <c r="E18" s="35">
        <v>20137</v>
      </c>
      <c r="F18" s="35">
        <v>3469</v>
      </c>
      <c r="G18" s="35">
        <v>14217</v>
      </c>
      <c r="H18" s="35">
        <v>19438</v>
      </c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20"/>
      <c r="Y18" s="3">
        <v>69002</v>
      </c>
      <c r="AA18" s="28"/>
      <c r="AB18" s="18">
        <v>53</v>
      </c>
      <c r="AC18" s="18">
        <f t="shared" si="1"/>
        <v>10577</v>
      </c>
      <c r="AD18" s="18">
        <f t="shared" si="2"/>
        <v>5322</v>
      </c>
      <c r="AE18" s="4">
        <f t="shared" si="0"/>
        <v>0.50316724969272952</v>
      </c>
      <c r="AG18" s="55" t="s">
        <v>153</v>
      </c>
      <c r="AH18" s="56">
        <v>0.93100000000000005</v>
      </c>
      <c r="AI18" s="56">
        <v>0.76900000000000002</v>
      </c>
      <c r="AJ18" s="56">
        <v>0.63800000000000001</v>
      </c>
      <c r="AK18" s="56">
        <v>0.503</v>
      </c>
      <c r="AL18" s="56">
        <v>0.4</v>
      </c>
      <c r="AM18" s="56"/>
      <c r="AN18" s="56">
        <v>1.2170000000000001</v>
      </c>
      <c r="AO18" s="56">
        <v>0.73199999999999998</v>
      </c>
      <c r="AP18" s="56">
        <v>0.77700000000000002</v>
      </c>
      <c r="AQ18" s="56"/>
      <c r="AR18" s="56">
        <v>0.64</v>
      </c>
      <c r="AS18" s="56"/>
      <c r="AT18" s="56">
        <v>0.92</v>
      </c>
      <c r="AU18" s="56">
        <v>1.0069999999999999</v>
      </c>
      <c r="AV18" s="56">
        <v>0.82899999999999996</v>
      </c>
      <c r="AW18" s="56">
        <v>1.127</v>
      </c>
      <c r="AX18" s="57">
        <v>0.96699999999999997</v>
      </c>
    </row>
    <row r="19" spans="1:51" x14ac:dyDescent="0.45">
      <c r="A19" s="35"/>
      <c r="B19" s="46" t="s">
        <v>35</v>
      </c>
      <c r="C19" s="35">
        <v>3.81</v>
      </c>
      <c r="D19" s="35">
        <v>67174</v>
      </c>
      <c r="E19" s="35">
        <v>19622</v>
      </c>
      <c r="F19" s="35">
        <v>2391</v>
      </c>
      <c r="G19" s="35">
        <v>18200</v>
      </c>
      <c r="H19" s="35">
        <v>29236</v>
      </c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20"/>
      <c r="Y19" s="3">
        <v>67174</v>
      </c>
      <c r="AA19" s="28"/>
      <c r="AB19" s="18">
        <v>54</v>
      </c>
      <c r="AC19" s="18">
        <f t="shared" si="1"/>
        <v>16085</v>
      </c>
      <c r="AD19" s="18">
        <f t="shared" si="2"/>
        <v>19469</v>
      </c>
      <c r="AE19" s="4">
        <f t="shared" si="0"/>
        <v>1.2103823437985701</v>
      </c>
      <c r="AG19" s="55" t="s">
        <v>153</v>
      </c>
      <c r="AH19" s="56">
        <v>1.1819999999999999</v>
      </c>
      <c r="AI19" s="56">
        <v>0.50900000000000001</v>
      </c>
      <c r="AJ19" s="56">
        <v>0.50900000000000001</v>
      </c>
      <c r="AK19" s="56">
        <v>1.21</v>
      </c>
      <c r="AL19" s="56">
        <v>1.2170000000000001</v>
      </c>
      <c r="AM19" s="56"/>
      <c r="AN19" s="56">
        <v>1.069</v>
      </c>
      <c r="AO19" s="56">
        <v>1.32</v>
      </c>
      <c r="AP19" s="56">
        <v>0.80400000000000005</v>
      </c>
      <c r="AQ19" s="56"/>
      <c r="AR19" s="59" t="s">
        <v>161</v>
      </c>
      <c r="AS19" s="56"/>
      <c r="AT19" s="56">
        <v>1.006</v>
      </c>
      <c r="AU19" s="56">
        <v>1.077</v>
      </c>
      <c r="AV19" s="56">
        <v>1.0249999999999999</v>
      </c>
      <c r="AW19" s="56">
        <v>1.101</v>
      </c>
      <c r="AX19" s="57">
        <v>1.0489999999999999</v>
      </c>
    </row>
    <row r="20" spans="1:51" ht="14.65" thickBot="1" x14ac:dyDescent="0.5">
      <c r="A20" s="35"/>
      <c r="B20" s="46" t="s">
        <v>36</v>
      </c>
      <c r="C20" s="35">
        <v>1.99</v>
      </c>
      <c r="D20" s="35">
        <v>69170</v>
      </c>
      <c r="E20" s="35">
        <v>18286</v>
      </c>
      <c r="F20" s="35">
        <v>2355</v>
      </c>
      <c r="G20" s="35">
        <v>14383</v>
      </c>
      <c r="H20" s="35">
        <v>23989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20"/>
      <c r="Y20" s="3">
        <v>69170</v>
      </c>
      <c r="AA20" s="37"/>
      <c r="AB20" s="38">
        <v>55</v>
      </c>
      <c r="AC20" s="38">
        <f t="shared" si="1"/>
        <v>21890</v>
      </c>
      <c r="AD20" s="38">
        <f t="shared" si="2"/>
        <v>18393</v>
      </c>
      <c r="AE20" s="5">
        <f t="shared" si="0"/>
        <v>0.84024668798538149</v>
      </c>
      <c r="AG20" s="55" t="s">
        <v>153</v>
      </c>
      <c r="AH20" s="56">
        <v>1.667</v>
      </c>
      <c r="AI20" s="56">
        <v>0.72</v>
      </c>
      <c r="AJ20" s="56">
        <v>0.59799999999999998</v>
      </c>
      <c r="AK20" s="56">
        <v>0.84</v>
      </c>
      <c r="AL20" s="56">
        <v>0.97899999999999998</v>
      </c>
      <c r="AM20" s="56"/>
      <c r="AN20" s="56">
        <v>1.073</v>
      </c>
      <c r="AO20" s="56">
        <v>0.82099999999999995</v>
      </c>
      <c r="AP20" s="56">
        <v>1.2889999999999999</v>
      </c>
      <c r="AQ20" s="56"/>
      <c r="AR20" s="56">
        <v>0.97199999999999998</v>
      </c>
      <c r="AS20" s="56"/>
      <c r="AT20" s="56">
        <v>1.0309999999999999</v>
      </c>
      <c r="AU20" s="56">
        <v>1.2470000000000001</v>
      </c>
      <c r="AV20" s="56">
        <v>1.355</v>
      </c>
      <c r="AW20" s="56">
        <v>1.224</v>
      </c>
      <c r="AX20" s="57">
        <v>1.214</v>
      </c>
    </row>
    <row r="21" spans="1:51" x14ac:dyDescent="0.45">
      <c r="A21" s="35"/>
      <c r="B21" s="46" t="s">
        <v>37</v>
      </c>
      <c r="C21" s="35">
        <v>19.7</v>
      </c>
      <c r="D21" s="35">
        <v>69170</v>
      </c>
      <c r="E21" s="35">
        <v>25398</v>
      </c>
      <c r="F21" s="35">
        <v>2021</v>
      </c>
      <c r="G21" s="35">
        <v>14550</v>
      </c>
      <c r="H21" s="35">
        <v>21614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20"/>
      <c r="Y21" s="3">
        <v>69170</v>
      </c>
      <c r="AA21" s="22" t="s">
        <v>91</v>
      </c>
      <c r="AB21" s="23">
        <v>120</v>
      </c>
      <c r="AC21" s="7">
        <f>Y39</f>
        <v>2058</v>
      </c>
      <c r="AD21" s="7">
        <f>Y44</f>
        <v>2043</v>
      </c>
      <c r="AE21" s="17">
        <f t="shared" si="0"/>
        <v>0.99271137026239065</v>
      </c>
      <c r="AG21" s="55" t="s">
        <v>162</v>
      </c>
      <c r="AH21" s="59"/>
      <c r="AI21" s="56">
        <v>0.76300000000000001</v>
      </c>
      <c r="AJ21" s="56">
        <v>0.67300000000000004</v>
      </c>
      <c r="AK21" s="56">
        <v>0.99299999999999999</v>
      </c>
      <c r="AL21" s="56">
        <v>0.88400000000000001</v>
      </c>
      <c r="AM21" s="56">
        <v>0.93500000000000005</v>
      </c>
      <c r="AN21" s="56">
        <v>1.216</v>
      </c>
      <c r="AO21" s="56">
        <v>0.74199999999999999</v>
      </c>
      <c r="AP21" s="56">
        <v>1.022</v>
      </c>
      <c r="AQ21" s="56">
        <v>1.109</v>
      </c>
      <c r="AR21" s="56">
        <v>1.0469999999999999</v>
      </c>
      <c r="AS21" s="56">
        <v>1.5680000000000001</v>
      </c>
      <c r="AT21" s="56">
        <v>1.113</v>
      </c>
      <c r="AU21" s="56"/>
      <c r="AV21" s="59"/>
      <c r="AW21" s="59"/>
      <c r="AX21" s="60"/>
    </row>
    <row r="22" spans="1:51" x14ac:dyDescent="0.45">
      <c r="A22" s="35"/>
      <c r="B22" s="46" t="s">
        <v>38</v>
      </c>
      <c r="C22" s="35">
        <v>16.600000000000001</v>
      </c>
      <c r="D22" s="35">
        <v>71926</v>
      </c>
      <c r="E22" s="35">
        <v>24392</v>
      </c>
      <c r="F22" s="35">
        <v>2257</v>
      </c>
      <c r="G22" s="35">
        <v>13327</v>
      </c>
      <c r="H22" s="35">
        <v>19438</v>
      </c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20"/>
      <c r="Y22" s="3">
        <v>71926</v>
      </c>
      <c r="AA22" s="28"/>
      <c r="AB22" s="18">
        <v>121</v>
      </c>
      <c r="AC22">
        <f>Y40</f>
        <v>2655</v>
      </c>
      <c r="AD22">
        <f>Y45</f>
        <v>1878</v>
      </c>
      <c r="AE22" s="4">
        <f t="shared" si="0"/>
        <v>0.70734463276836157</v>
      </c>
      <c r="AG22" s="55" t="s">
        <v>162</v>
      </c>
      <c r="AH22" s="59"/>
      <c r="AI22" s="56">
        <v>0.94099999999999995</v>
      </c>
      <c r="AJ22" s="56">
        <v>0.71099999999999997</v>
      </c>
      <c r="AK22" s="56">
        <v>0.70699999999999996</v>
      </c>
      <c r="AL22" s="56">
        <v>0.78300000000000003</v>
      </c>
      <c r="AM22" s="56">
        <v>0.81799999999999995</v>
      </c>
      <c r="AN22" s="56">
        <v>1.278</v>
      </c>
      <c r="AO22" s="56">
        <v>0.65200000000000002</v>
      </c>
      <c r="AP22" s="56">
        <v>0.73199999999999998</v>
      </c>
      <c r="AQ22" s="56">
        <v>1.212</v>
      </c>
      <c r="AR22" s="56">
        <v>0.89600000000000002</v>
      </c>
      <c r="AS22" s="56">
        <v>1.133</v>
      </c>
      <c r="AT22" s="56">
        <v>0.91300000000000003</v>
      </c>
      <c r="AU22" s="56"/>
      <c r="AV22" s="59"/>
      <c r="AW22" s="59"/>
      <c r="AX22" s="60"/>
    </row>
    <row r="23" spans="1:51" x14ac:dyDescent="0.45">
      <c r="A23" s="35"/>
      <c r="B23" s="46" t="s">
        <v>39</v>
      </c>
      <c r="C23" s="35">
        <v>20.3</v>
      </c>
      <c r="D23" s="35">
        <v>63977</v>
      </c>
      <c r="E23" s="35">
        <v>22716</v>
      </c>
      <c r="F23" s="35">
        <v>1771</v>
      </c>
      <c r="G23" s="35">
        <v>24046</v>
      </c>
      <c r="H23" s="35">
        <v>17327</v>
      </c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20"/>
      <c r="Y23" s="3">
        <v>63977</v>
      </c>
      <c r="AA23" s="28"/>
      <c r="AB23" s="18">
        <v>122</v>
      </c>
      <c r="AC23">
        <f>Y41</f>
        <v>2994</v>
      </c>
      <c r="AD23">
        <f>Y46</f>
        <v>2171</v>
      </c>
      <c r="AE23" s="4">
        <f t="shared" si="0"/>
        <v>0.72511690046760191</v>
      </c>
      <c r="AG23" s="55" t="s">
        <v>162</v>
      </c>
      <c r="AH23" s="59"/>
      <c r="AI23" s="56">
        <v>0.76600000000000001</v>
      </c>
      <c r="AJ23" s="56">
        <v>0.96399999999999997</v>
      </c>
      <c r="AK23" s="56">
        <v>0.72499999999999998</v>
      </c>
      <c r="AL23" s="56">
        <v>0.63800000000000001</v>
      </c>
      <c r="AM23" s="56">
        <v>0.75600000000000001</v>
      </c>
      <c r="AN23" s="56">
        <v>1.0029999999999999</v>
      </c>
      <c r="AO23" s="56">
        <v>0.51600000000000001</v>
      </c>
      <c r="AP23" s="56">
        <v>0.76800000000000002</v>
      </c>
      <c r="AQ23" s="56">
        <v>1.1200000000000001</v>
      </c>
      <c r="AR23" s="56">
        <v>0.77900000000000003</v>
      </c>
      <c r="AS23" s="56">
        <v>1.516</v>
      </c>
      <c r="AT23" s="56">
        <v>0.79100000000000004</v>
      </c>
      <c r="AU23" s="56"/>
      <c r="AV23" s="59"/>
      <c r="AW23" s="59"/>
      <c r="AX23" s="60"/>
    </row>
    <row r="24" spans="1:51" x14ac:dyDescent="0.45">
      <c r="A24" s="35"/>
      <c r="B24" s="46" t="s">
        <v>40</v>
      </c>
      <c r="C24" s="35">
        <v>14.1</v>
      </c>
      <c r="D24" s="35">
        <v>62589</v>
      </c>
      <c r="E24" s="35">
        <v>24392</v>
      </c>
      <c r="F24" s="35">
        <v>2686</v>
      </c>
      <c r="G24" s="35">
        <v>27739</v>
      </c>
      <c r="H24" s="35">
        <v>14383</v>
      </c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20"/>
      <c r="Y24" s="3">
        <v>62589</v>
      </c>
      <c r="AA24" s="28"/>
      <c r="AB24" s="18">
        <v>123</v>
      </c>
      <c r="AC24">
        <f>Y42</f>
        <v>3809</v>
      </c>
      <c r="AD24">
        <f>Y47</f>
        <v>1773</v>
      </c>
      <c r="AE24" s="4">
        <f t="shared" si="0"/>
        <v>0.46547650301916516</v>
      </c>
      <c r="AG24" s="55" t="s">
        <v>162</v>
      </c>
      <c r="AH24" s="59"/>
      <c r="AI24" s="56">
        <v>0.84899999999999998</v>
      </c>
      <c r="AJ24" s="56">
        <v>0.89300000000000002</v>
      </c>
      <c r="AK24" s="56">
        <v>0.46500000000000002</v>
      </c>
      <c r="AL24" s="56">
        <v>0.84699999999999998</v>
      </c>
      <c r="AM24" s="56">
        <v>1.0029999999999999</v>
      </c>
      <c r="AN24" s="59" t="s">
        <v>163</v>
      </c>
      <c r="AO24" s="56">
        <v>1.0209999999999999</v>
      </c>
      <c r="AP24" s="56">
        <v>0.85099999999999998</v>
      </c>
      <c r="AQ24" s="56">
        <v>1.3340000000000001</v>
      </c>
      <c r="AR24" s="56">
        <v>0.83899999999999997</v>
      </c>
      <c r="AS24" s="56">
        <v>1.1870000000000001</v>
      </c>
      <c r="AT24" s="56">
        <v>0.71</v>
      </c>
      <c r="AU24" s="56"/>
      <c r="AV24" s="59"/>
      <c r="AW24" s="59"/>
      <c r="AX24" s="60"/>
    </row>
    <row r="25" spans="1:51" ht="14.65" thickBot="1" x14ac:dyDescent="0.5">
      <c r="A25" s="36" t="s">
        <v>45</v>
      </c>
      <c r="B25" s="47" t="s">
        <v>43</v>
      </c>
      <c r="C25" s="36">
        <v>3.76</v>
      </c>
      <c r="D25" s="36">
        <v>273488</v>
      </c>
      <c r="E25" s="36">
        <v>145903</v>
      </c>
      <c r="F25" s="36">
        <v>25308</v>
      </c>
      <c r="G25" s="36">
        <v>250424</v>
      </c>
      <c r="H25" s="36"/>
      <c r="I25" s="36">
        <v>43477</v>
      </c>
      <c r="J25" s="36">
        <v>12968</v>
      </c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20"/>
      <c r="Y25" s="6">
        <v>273488</v>
      </c>
      <c r="AA25" s="37"/>
      <c r="AB25" s="38">
        <v>124</v>
      </c>
      <c r="AC25" s="8">
        <f>Y43</f>
        <v>1588</v>
      </c>
      <c r="AD25" s="8">
        <f>Y48</f>
        <v>1221</v>
      </c>
      <c r="AE25" s="5">
        <f t="shared" si="0"/>
        <v>0.76889168765743077</v>
      </c>
      <c r="AG25" s="55" t="s">
        <v>162</v>
      </c>
      <c r="AH25" s="59"/>
      <c r="AI25" s="56">
        <v>1.0169999999999999</v>
      </c>
      <c r="AJ25" s="59" t="s">
        <v>164</v>
      </c>
      <c r="AK25" s="56">
        <v>0.76900000000000002</v>
      </c>
      <c r="AL25" s="56">
        <v>1.06</v>
      </c>
      <c r="AM25" s="56">
        <v>0.93400000000000005</v>
      </c>
      <c r="AN25" s="56">
        <v>1.05</v>
      </c>
      <c r="AO25" s="56">
        <v>0.73699999999999999</v>
      </c>
      <c r="AP25" s="56">
        <v>0.99099999999999999</v>
      </c>
      <c r="AQ25" s="56">
        <v>1.1970000000000001</v>
      </c>
      <c r="AR25" s="56">
        <v>0.99199999999999999</v>
      </c>
      <c r="AS25" s="56">
        <v>1.2310000000000001</v>
      </c>
      <c r="AT25" s="56">
        <v>1.0900000000000001</v>
      </c>
      <c r="AU25" s="56"/>
      <c r="AV25" s="59"/>
      <c r="AW25" s="59"/>
      <c r="AX25" s="60"/>
    </row>
    <row r="26" spans="1:51" ht="14.65" thickBot="1" x14ac:dyDescent="0.5">
      <c r="A26" s="36"/>
      <c r="B26" s="47" t="s">
        <v>44</v>
      </c>
      <c r="C26" s="36">
        <v>8.92</v>
      </c>
      <c r="D26" s="36">
        <v>192308</v>
      </c>
      <c r="E26" s="36">
        <v>137899</v>
      </c>
      <c r="F26" s="36">
        <v>16374</v>
      </c>
      <c r="G26" s="36">
        <v>209334</v>
      </c>
      <c r="H26" s="36"/>
      <c r="I26" s="36">
        <v>43612</v>
      </c>
      <c r="J26" s="36">
        <v>11176</v>
      </c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20"/>
      <c r="Y26" s="6">
        <v>192308</v>
      </c>
      <c r="AG26" s="402" t="s">
        <v>165</v>
      </c>
      <c r="AH26" s="403"/>
      <c r="AI26" s="403"/>
      <c r="AJ26" s="403"/>
      <c r="AK26" s="403"/>
      <c r="AL26" s="403"/>
      <c r="AM26" s="403"/>
      <c r="AN26" s="403"/>
      <c r="AO26" s="403"/>
      <c r="AP26" s="403"/>
      <c r="AQ26" s="403"/>
      <c r="AR26" s="403"/>
      <c r="AS26" s="403"/>
      <c r="AT26" s="403"/>
      <c r="AU26" s="403"/>
      <c r="AV26" s="403"/>
      <c r="AW26" s="403"/>
      <c r="AX26" s="404"/>
    </row>
    <row r="27" spans="1:51" ht="14.65" thickBot="1" x14ac:dyDescent="0.5">
      <c r="A27" s="40" t="s">
        <v>63</v>
      </c>
      <c r="B27" s="48" t="s">
        <v>64</v>
      </c>
      <c r="C27" s="40">
        <v>0.59</v>
      </c>
      <c r="D27" s="40">
        <v>4817</v>
      </c>
      <c r="E27" s="40">
        <v>13160</v>
      </c>
      <c r="F27" s="40"/>
      <c r="G27" s="40">
        <v>9899</v>
      </c>
      <c r="H27" s="40" t="s">
        <v>23</v>
      </c>
      <c r="I27" s="40" t="s">
        <v>23</v>
      </c>
      <c r="J27" s="40"/>
      <c r="K27" s="40">
        <v>451</v>
      </c>
      <c r="L27" s="40">
        <v>4251</v>
      </c>
      <c r="M27" s="40">
        <v>6287</v>
      </c>
      <c r="N27" s="40">
        <v>6499</v>
      </c>
      <c r="O27" s="40">
        <v>2590</v>
      </c>
      <c r="P27" s="40">
        <v>4653</v>
      </c>
      <c r="Q27" s="40">
        <v>1910</v>
      </c>
      <c r="R27" s="40">
        <v>33.299999999999997</v>
      </c>
      <c r="S27" s="40">
        <v>1032</v>
      </c>
      <c r="T27" s="40" t="s">
        <v>23</v>
      </c>
      <c r="U27" s="40">
        <v>2552</v>
      </c>
      <c r="V27" s="40">
        <v>6016</v>
      </c>
      <c r="W27" s="40"/>
      <c r="X27" s="20"/>
      <c r="Y27" s="16">
        <v>4817</v>
      </c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</row>
    <row r="28" spans="1:51" ht="14.65" thickBot="1" x14ac:dyDescent="0.5">
      <c r="A28" s="40"/>
      <c r="B28" s="48" t="s">
        <v>65</v>
      </c>
      <c r="C28" s="40">
        <v>2.5</v>
      </c>
      <c r="D28" s="40">
        <v>5665</v>
      </c>
      <c r="E28" s="40">
        <v>28664</v>
      </c>
      <c r="F28" s="40"/>
      <c r="G28" s="40">
        <v>57416</v>
      </c>
      <c r="H28" s="40">
        <v>14981</v>
      </c>
      <c r="I28" s="40">
        <v>19586</v>
      </c>
      <c r="J28" s="40"/>
      <c r="K28" s="40">
        <v>22492</v>
      </c>
      <c r="L28" s="40">
        <v>3626</v>
      </c>
      <c r="M28" s="40">
        <v>5015</v>
      </c>
      <c r="N28" s="40">
        <v>7598</v>
      </c>
      <c r="O28" s="40">
        <v>3048</v>
      </c>
      <c r="P28" s="40">
        <v>6000</v>
      </c>
      <c r="Q28" s="40">
        <v>3543</v>
      </c>
      <c r="R28" s="40">
        <v>88.6</v>
      </c>
      <c r="S28" s="40">
        <v>9149</v>
      </c>
      <c r="T28" s="40">
        <v>5649</v>
      </c>
      <c r="U28" s="40">
        <v>19586</v>
      </c>
      <c r="V28" s="40">
        <v>7641</v>
      </c>
      <c r="W28" s="40"/>
      <c r="X28" s="20"/>
      <c r="Y28" s="16">
        <v>5665</v>
      </c>
      <c r="AG28" s="406" t="s">
        <v>167</v>
      </c>
      <c r="AH28" s="407"/>
      <c r="AI28" s="407"/>
      <c r="AJ28" s="407"/>
      <c r="AK28" s="407"/>
      <c r="AL28" s="407"/>
      <c r="AM28" s="407"/>
      <c r="AN28" s="407"/>
      <c r="AO28" s="407"/>
      <c r="AP28" s="407"/>
      <c r="AQ28" s="407"/>
      <c r="AR28" s="407"/>
      <c r="AS28" s="407"/>
      <c r="AT28" s="407"/>
      <c r="AU28" s="407"/>
      <c r="AV28" s="407"/>
      <c r="AW28" s="407"/>
      <c r="AX28" s="408"/>
    </row>
    <row r="29" spans="1:51" x14ac:dyDescent="0.45">
      <c r="A29" s="40"/>
      <c r="B29" s="48" t="s">
        <v>66</v>
      </c>
      <c r="C29" s="40">
        <v>8.26</v>
      </c>
      <c r="D29" s="40">
        <v>7749</v>
      </c>
      <c r="E29" s="40">
        <v>46672</v>
      </c>
      <c r="F29" s="40"/>
      <c r="G29" s="40">
        <v>63801</v>
      </c>
      <c r="H29" s="40">
        <v>9240</v>
      </c>
      <c r="I29" s="40">
        <v>42029</v>
      </c>
      <c r="J29" s="40"/>
      <c r="K29" s="40">
        <v>11405</v>
      </c>
      <c r="L29" s="40">
        <v>3682</v>
      </c>
      <c r="M29" s="40">
        <v>19411</v>
      </c>
      <c r="N29" s="40">
        <v>14761</v>
      </c>
      <c r="O29" s="40">
        <v>5468</v>
      </c>
      <c r="P29" s="40">
        <v>3323</v>
      </c>
      <c r="Q29" s="40">
        <v>6167</v>
      </c>
      <c r="R29" s="40">
        <v>49</v>
      </c>
      <c r="S29" s="40">
        <v>6185</v>
      </c>
      <c r="T29" s="40">
        <v>17224</v>
      </c>
      <c r="U29" s="40">
        <v>15070</v>
      </c>
      <c r="V29" s="40">
        <v>16277</v>
      </c>
      <c r="W29" s="40"/>
      <c r="X29" s="20"/>
      <c r="Y29" s="16">
        <v>7749</v>
      </c>
      <c r="AG29" s="61"/>
      <c r="AH29" s="62" t="s">
        <v>5</v>
      </c>
      <c r="AI29" s="62" t="s">
        <v>56</v>
      </c>
      <c r="AJ29" s="62" t="s">
        <v>7</v>
      </c>
      <c r="AK29" s="62" t="s">
        <v>1</v>
      </c>
      <c r="AL29" s="62" t="s">
        <v>41</v>
      </c>
      <c r="AM29" s="62" t="s">
        <v>3</v>
      </c>
      <c r="AN29" s="62" t="s">
        <v>57</v>
      </c>
      <c r="AO29" s="62" t="s">
        <v>2</v>
      </c>
      <c r="AP29" s="62" t="s">
        <v>58</v>
      </c>
      <c r="AQ29" s="62" t="s">
        <v>80</v>
      </c>
      <c r="AR29" s="62" t="s">
        <v>79</v>
      </c>
      <c r="AS29" s="62" t="s">
        <v>92</v>
      </c>
      <c r="AT29" s="62" t="s">
        <v>10</v>
      </c>
      <c r="AU29" s="62" t="s">
        <v>4</v>
      </c>
      <c r="AV29" s="62" t="s">
        <v>6</v>
      </c>
      <c r="AW29" s="62" t="s">
        <v>55</v>
      </c>
      <c r="AX29" s="63" t="s">
        <v>76</v>
      </c>
    </row>
    <row r="30" spans="1:51" x14ac:dyDescent="0.45">
      <c r="A30" s="40"/>
      <c r="B30" s="48" t="s">
        <v>67</v>
      </c>
      <c r="C30" s="40">
        <v>0.91</v>
      </c>
      <c r="D30" s="40">
        <v>10577</v>
      </c>
      <c r="E30" s="40">
        <v>22089</v>
      </c>
      <c r="F30" s="40"/>
      <c r="G30" s="40">
        <v>41772</v>
      </c>
      <c r="H30" s="40">
        <v>15895</v>
      </c>
      <c r="I30" s="40">
        <v>18338</v>
      </c>
      <c r="J30" s="40"/>
      <c r="K30" s="40">
        <v>16719</v>
      </c>
      <c r="L30" s="40">
        <v>3645</v>
      </c>
      <c r="M30" s="40">
        <v>6499</v>
      </c>
      <c r="N30" s="40">
        <v>6445</v>
      </c>
      <c r="O30" s="40">
        <v>2552</v>
      </c>
      <c r="P30" s="40">
        <v>4542</v>
      </c>
      <c r="Q30" s="40">
        <v>3552</v>
      </c>
      <c r="R30" s="40">
        <v>84.7</v>
      </c>
      <c r="S30" s="40">
        <v>6430</v>
      </c>
      <c r="T30" s="40">
        <v>3314</v>
      </c>
      <c r="U30" s="40">
        <v>16719</v>
      </c>
      <c r="V30" s="40">
        <v>8199</v>
      </c>
      <c r="W30" s="40"/>
      <c r="X30" s="20"/>
      <c r="Y30" s="16">
        <v>10577</v>
      </c>
      <c r="AG30" s="55" t="s">
        <v>93</v>
      </c>
      <c r="AH30" s="56">
        <v>1</v>
      </c>
      <c r="AI30" s="56">
        <v>1</v>
      </c>
      <c r="AJ30" s="56">
        <v>1</v>
      </c>
      <c r="AK30" s="56">
        <v>1</v>
      </c>
      <c r="AL30" s="56">
        <v>1</v>
      </c>
      <c r="AM30" s="56">
        <v>1</v>
      </c>
      <c r="AN30" s="56">
        <v>1</v>
      </c>
      <c r="AO30" s="56">
        <v>1</v>
      </c>
      <c r="AP30" s="56">
        <v>1</v>
      </c>
      <c r="AQ30" s="56">
        <v>1</v>
      </c>
      <c r="AR30" s="56">
        <v>1</v>
      </c>
      <c r="AS30" s="56">
        <v>1</v>
      </c>
      <c r="AT30" s="56">
        <v>1</v>
      </c>
      <c r="AU30" s="56">
        <v>1</v>
      </c>
      <c r="AV30" s="56">
        <v>1</v>
      </c>
      <c r="AW30" s="56">
        <v>1</v>
      </c>
      <c r="AX30" s="57">
        <v>1</v>
      </c>
    </row>
    <row r="31" spans="1:51" ht="13.9" customHeight="1" x14ac:dyDescent="0.45">
      <c r="A31" s="40"/>
      <c r="B31" s="48" t="s">
        <v>68</v>
      </c>
      <c r="C31" s="40">
        <v>1.48</v>
      </c>
      <c r="D31" s="40">
        <v>16085</v>
      </c>
      <c r="E31" s="40">
        <v>20427</v>
      </c>
      <c r="F31" s="40"/>
      <c r="G31" s="40">
        <v>47839</v>
      </c>
      <c r="H31" s="40">
        <v>12705</v>
      </c>
      <c r="I31" s="40">
        <v>12557</v>
      </c>
      <c r="J31" s="40"/>
      <c r="K31" s="40">
        <v>17958</v>
      </c>
      <c r="L31" s="40">
        <v>5743</v>
      </c>
      <c r="M31" s="40">
        <v>9400</v>
      </c>
      <c r="N31" s="40">
        <v>14717</v>
      </c>
      <c r="O31" s="40">
        <v>4119</v>
      </c>
      <c r="P31" s="40">
        <v>6339</v>
      </c>
      <c r="Q31" s="40">
        <v>2812</v>
      </c>
      <c r="R31" s="40">
        <v>81.2</v>
      </c>
      <c r="S31" s="40">
        <v>5277</v>
      </c>
      <c r="T31" s="40">
        <v>5365</v>
      </c>
      <c r="U31" s="40">
        <v>10486</v>
      </c>
      <c r="V31" s="40">
        <v>6066</v>
      </c>
      <c r="W31" s="40"/>
      <c r="X31" s="20"/>
      <c r="Y31" s="16">
        <v>16085</v>
      </c>
      <c r="AG31" s="55" t="s">
        <v>94</v>
      </c>
      <c r="AH31" s="56">
        <v>1.3340000000000001</v>
      </c>
      <c r="AI31" s="56">
        <v>0.85309999999999997</v>
      </c>
      <c r="AJ31" s="56">
        <v>0.73740000000000006</v>
      </c>
      <c r="AK31" s="56">
        <v>0.84889999999999999</v>
      </c>
      <c r="AL31" s="56">
        <v>0.96879999999999999</v>
      </c>
      <c r="AM31" s="56">
        <v>0.88470000000000004</v>
      </c>
      <c r="AN31" s="56">
        <v>1.107</v>
      </c>
      <c r="AO31" s="56">
        <v>0.87919999999999998</v>
      </c>
      <c r="AP31" s="56">
        <v>0.9405</v>
      </c>
      <c r="AQ31" s="56">
        <v>1.194</v>
      </c>
      <c r="AR31" s="56">
        <v>0.8649</v>
      </c>
      <c r="AS31" s="56">
        <v>1.1619999999999999</v>
      </c>
      <c r="AT31" s="56">
        <v>0.95089999999999997</v>
      </c>
      <c r="AU31" s="56">
        <v>1.18</v>
      </c>
      <c r="AV31" s="56">
        <v>1.135</v>
      </c>
      <c r="AW31" s="56">
        <v>1.1619999999999999</v>
      </c>
      <c r="AX31" s="57">
        <v>1.0780000000000001</v>
      </c>
    </row>
    <row r="32" spans="1:51" x14ac:dyDescent="0.45">
      <c r="A32" s="40"/>
      <c r="B32" s="48" t="s">
        <v>69</v>
      </c>
      <c r="C32" s="40">
        <v>2.14</v>
      </c>
      <c r="D32" s="40">
        <v>21890</v>
      </c>
      <c r="E32" s="40">
        <v>16719</v>
      </c>
      <c r="F32" s="40"/>
      <c r="G32" s="40">
        <v>42550</v>
      </c>
      <c r="H32" s="40">
        <v>14761</v>
      </c>
      <c r="I32" s="40">
        <v>20183</v>
      </c>
      <c r="J32" s="40"/>
      <c r="K32" s="40">
        <v>21050</v>
      </c>
      <c r="L32" s="40">
        <v>5208</v>
      </c>
      <c r="M32" s="40">
        <v>7124</v>
      </c>
      <c r="N32" s="40">
        <v>12411</v>
      </c>
      <c r="O32" s="40">
        <v>3071</v>
      </c>
      <c r="P32" s="40">
        <v>5236</v>
      </c>
      <c r="Q32" s="40">
        <v>3063</v>
      </c>
      <c r="R32" s="40">
        <v>77</v>
      </c>
      <c r="S32" s="40">
        <v>8675</v>
      </c>
      <c r="T32" s="40">
        <v>9899</v>
      </c>
      <c r="U32" s="40">
        <v>12195</v>
      </c>
      <c r="V32" s="40">
        <v>5951</v>
      </c>
      <c r="W32" s="40"/>
      <c r="X32" s="39"/>
      <c r="Y32" s="16">
        <v>21890</v>
      </c>
      <c r="AG32" s="55" t="s">
        <v>95</v>
      </c>
      <c r="AH32" s="56">
        <v>6</v>
      </c>
      <c r="AI32" s="56">
        <v>10</v>
      </c>
      <c r="AJ32" s="56">
        <v>9</v>
      </c>
      <c r="AK32" s="56">
        <v>20</v>
      </c>
      <c r="AL32" s="56">
        <v>23</v>
      </c>
      <c r="AM32" s="56">
        <v>6</v>
      </c>
      <c r="AN32" s="56">
        <v>10</v>
      </c>
      <c r="AO32" s="56">
        <v>17</v>
      </c>
      <c r="AP32" s="56">
        <v>11</v>
      </c>
      <c r="AQ32" s="56">
        <v>5</v>
      </c>
      <c r="AR32" s="56">
        <v>9</v>
      </c>
      <c r="AS32" s="56">
        <v>16</v>
      </c>
      <c r="AT32" s="56">
        <v>21</v>
      </c>
      <c r="AU32" s="56">
        <v>6</v>
      </c>
      <c r="AV32" s="56">
        <v>6</v>
      </c>
      <c r="AW32" s="56">
        <v>5</v>
      </c>
      <c r="AX32" s="57">
        <v>6</v>
      </c>
    </row>
    <row r="33" spans="1:50" x14ac:dyDescent="0.45">
      <c r="A33" s="40"/>
      <c r="B33" s="48" t="s">
        <v>70</v>
      </c>
      <c r="C33" s="40">
        <v>1.24</v>
      </c>
      <c r="D33" s="40">
        <v>8654</v>
      </c>
      <c r="E33" s="40">
        <v>18614</v>
      </c>
      <c r="F33" s="40"/>
      <c r="G33" s="40">
        <v>39644</v>
      </c>
      <c r="H33" s="40">
        <v>15801</v>
      </c>
      <c r="I33" s="40">
        <v>17535</v>
      </c>
      <c r="J33" s="40"/>
      <c r="K33" s="40">
        <v>18174</v>
      </c>
      <c r="L33" s="40">
        <v>3409</v>
      </c>
      <c r="M33" s="40">
        <v>8929</v>
      </c>
      <c r="N33" s="40">
        <v>6757</v>
      </c>
      <c r="O33" s="40">
        <v>2876</v>
      </c>
      <c r="P33" s="40">
        <v>5558</v>
      </c>
      <c r="Q33" s="40">
        <v>3166</v>
      </c>
      <c r="R33" s="40">
        <v>81.5</v>
      </c>
      <c r="S33" s="40">
        <v>8102</v>
      </c>
      <c r="T33" s="40">
        <v>5603</v>
      </c>
      <c r="U33" s="40">
        <v>17745</v>
      </c>
      <c r="V33" s="40">
        <v>6757</v>
      </c>
      <c r="W33" s="40"/>
      <c r="X33" s="20"/>
      <c r="Y33" s="16">
        <v>8654</v>
      </c>
      <c r="AG33" s="55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7"/>
    </row>
    <row r="34" spans="1:50" x14ac:dyDescent="0.45">
      <c r="A34" s="40"/>
      <c r="B34" s="48" t="s">
        <v>71</v>
      </c>
      <c r="C34" s="40">
        <v>1.66</v>
      </c>
      <c r="D34" s="40">
        <v>14717</v>
      </c>
      <c r="E34" s="40">
        <v>24038</v>
      </c>
      <c r="F34" s="40"/>
      <c r="G34" s="40">
        <v>55492</v>
      </c>
      <c r="H34" s="40">
        <v>15159</v>
      </c>
      <c r="I34" s="40">
        <v>21177</v>
      </c>
      <c r="J34" s="40"/>
      <c r="K34" s="40">
        <v>28317</v>
      </c>
      <c r="L34" s="40">
        <v>4098</v>
      </c>
      <c r="M34" s="40">
        <v>6553</v>
      </c>
      <c r="N34" s="40">
        <v>7305</v>
      </c>
      <c r="O34" s="40">
        <v>3579</v>
      </c>
      <c r="P34" s="40">
        <v>5558</v>
      </c>
      <c r="Q34" s="40">
        <v>3323</v>
      </c>
      <c r="R34" s="40">
        <v>91.5</v>
      </c>
      <c r="S34" s="40">
        <v>9236</v>
      </c>
      <c r="T34" s="40">
        <v>5870</v>
      </c>
      <c r="U34" s="40">
        <v>17430</v>
      </c>
      <c r="V34" s="40">
        <v>7793</v>
      </c>
      <c r="W34" s="40"/>
      <c r="X34" s="20"/>
      <c r="Y34" s="16">
        <v>14717</v>
      </c>
      <c r="AG34" s="55" t="s">
        <v>96</v>
      </c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7"/>
    </row>
    <row r="35" spans="1:50" x14ac:dyDescent="0.45">
      <c r="A35" s="40"/>
      <c r="B35" s="48" t="s">
        <v>72</v>
      </c>
      <c r="C35" s="40">
        <v>4.59</v>
      </c>
      <c r="D35" s="40">
        <v>18558</v>
      </c>
      <c r="E35" s="40">
        <v>44425</v>
      </c>
      <c r="F35" s="40"/>
      <c r="G35" s="40">
        <v>57773</v>
      </c>
      <c r="H35" s="40">
        <v>8411</v>
      </c>
      <c r="I35" s="40">
        <v>43210</v>
      </c>
      <c r="J35" s="40"/>
      <c r="K35" s="40">
        <v>10700</v>
      </c>
      <c r="L35" s="40">
        <v>4518</v>
      </c>
      <c r="M35" s="40">
        <v>29015</v>
      </c>
      <c r="N35" s="40">
        <v>18283</v>
      </c>
      <c r="O35" s="40">
        <v>7993</v>
      </c>
      <c r="P35" s="40">
        <v>3479</v>
      </c>
      <c r="Q35" s="40">
        <v>4163</v>
      </c>
      <c r="R35" s="40">
        <v>64.900000000000006</v>
      </c>
      <c r="S35" s="40">
        <v>3766</v>
      </c>
      <c r="T35" s="40">
        <v>10547</v>
      </c>
      <c r="U35" s="40">
        <v>14545</v>
      </c>
      <c r="V35" s="40">
        <v>23677</v>
      </c>
      <c r="W35" s="40"/>
      <c r="X35" s="20"/>
      <c r="Y35" s="16">
        <v>18558</v>
      </c>
      <c r="AG35" s="55" t="s">
        <v>97</v>
      </c>
      <c r="AH35" s="56" t="s">
        <v>98</v>
      </c>
      <c r="AI35" s="56" t="s">
        <v>99</v>
      </c>
      <c r="AJ35" s="56" t="s">
        <v>100</v>
      </c>
      <c r="AK35" s="56" t="s">
        <v>101</v>
      </c>
      <c r="AL35" s="56" t="s">
        <v>102</v>
      </c>
      <c r="AM35" s="56" t="s">
        <v>103</v>
      </c>
      <c r="AN35" s="56" t="s">
        <v>104</v>
      </c>
      <c r="AO35" s="56" t="s">
        <v>105</v>
      </c>
      <c r="AP35" s="56" t="s">
        <v>106</v>
      </c>
      <c r="AQ35" s="56" t="s">
        <v>107</v>
      </c>
      <c r="AR35" s="56" t="s">
        <v>108</v>
      </c>
      <c r="AS35" s="56" t="s">
        <v>109</v>
      </c>
      <c r="AT35" s="56" t="s">
        <v>110</v>
      </c>
      <c r="AU35" s="56" t="s">
        <v>111</v>
      </c>
      <c r="AV35" s="56" t="s">
        <v>112</v>
      </c>
      <c r="AW35" s="56" t="s">
        <v>113</v>
      </c>
      <c r="AX35" s="57" t="s">
        <v>114</v>
      </c>
    </row>
    <row r="36" spans="1:50" x14ac:dyDescent="0.45">
      <c r="A36" s="40"/>
      <c r="B36" s="48" t="s">
        <v>73</v>
      </c>
      <c r="C36" s="40">
        <v>0.4</v>
      </c>
      <c r="D36" s="40">
        <v>5322</v>
      </c>
      <c r="E36" s="40">
        <v>8828</v>
      </c>
      <c r="F36" s="40"/>
      <c r="G36" s="40">
        <v>38444</v>
      </c>
      <c r="H36" s="40">
        <v>11640</v>
      </c>
      <c r="I36" s="40">
        <v>14247</v>
      </c>
      <c r="J36" s="40"/>
      <c r="K36" s="40">
        <v>12855</v>
      </c>
      <c r="L36" s="40">
        <v>4109</v>
      </c>
      <c r="M36" s="40">
        <v>6050</v>
      </c>
      <c r="N36" s="40">
        <v>6235</v>
      </c>
      <c r="O36" s="40">
        <v>2571</v>
      </c>
      <c r="P36" s="40">
        <v>5528</v>
      </c>
      <c r="Q36" s="40">
        <v>3086</v>
      </c>
      <c r="R36" s="40">
        <v>93.3</v>
      </c>
      <c r="S36" s="40">
        <v>4118</v>
      </c>
      <c r="T36" s="40">
        <v>2114</v>
      </c>
      <c r="U36" s="40">
        <v>9400</v>
      </c>
      <c r="V36" s="40">
        <v>6794</v>
      </c>
      <c r="W36" s="40"/>
      <c r="X36" s="20"/>
      <c r="Y36" s="16">
        <v>5322</v>
      </c>
      <c r="AC36"/>
      <c r="AD36"/>
      <c r="AE36"/>
      <c r="AF36"/>
      <c r="AG36" s="55" t="s">
        <v>115</v>
      </c>
      <c r="AH36" s="56">
        <v>0.02</v>
      </c>
      <c r="AI36" s="56">
        <v>0.05</v>
      </c>
      <c r="AJ36" s="56">
        <v>3.0000000000000001E-3</v>
      </c>
      <c r="AK36" s="56">
        <v>2E-3</v>
      </c>
      <c r="AL36" s="56">
        <v>0.54</v>
      </c>
      <c r="AM36" s="56">
        <v>0.03</v>
      </c>
      <c r="AN36" s="56">
        <v>0.01</v>
      </c>
      <c r="AO36" s="56">
        <v>0.02</v>
      </c>
      <c r="AP36" s="56">
        <v>0.27</v>
      </c>
      <c r="AQ36" s="56">
        <v>8.9999999999999993E-3</v>
      </c>
      <c r="AR36" s="56">
        <v>0.04</v>
      </c>
      <c r="AS36" s="56">
        <v>0.01</v>
      </c>
      <c r="AT36" s="56">
        <v>7.0000000000000007E-2</v>
      </c>
      <c r="AU36" s="56">
        <v>0.04</v>
      </c>
      <c r="AV36" s="56">
        <v>0.22</v>
      </c>
      <c r="AW36" s="56">
        <v>4.0000000000000001E-3</v>
      </c>
      <c r="AX36" s="57">
        <v>0.17</v>
      </c>
    </row>
    <row r="37" spans="1:50" x14ac:dyDescent="0.45">
      <c r="A37" s="40"/>
      <c r="B37" s="48" t="s">
        <v>74</v>
      </c>
      <c r="C37" s="40">
        <v>0.74</v>
      </c>
      <c r="D37" s="40">
        <v>19469</v>
      </c>
      <c r="E37" s="40">
        <v>24852</v>
      </c>
      <c r="F37" s="40"/>
      <c r="G37" s="40">
        <v>48135</v>
      </c>
      <c r="H37" s="40">
        <v>16768</v>
      </c>
      <c r="I37" s="40">
        <v>10100</v>
      </c>
      <c r="J37" s="40"/>
      <c r="K37" s="40">
        <v>9135</v>
      </c>
      <c r="L37" s="40">
        <v>6322</v>
      </c>
      <c r="M37" s="40">
        <v>11111</v>
      </c>
      <c r="N37" s="40">
        <v>15431</v>
      </c>
      <c r="O37" s="40">
        <v>4435</v>
      </c>
      <c r="P37" s="40">
        <v>6775</v>
      </c>
      <c r="Q37" s="40">
        <v>3940</v>
      </c>
      <c r="R37" s="40">
        <v>100</v>
      </c>
      <c r="S37" s="40">
        <v>9964</v>
      </c>
      <c r="T37" s="40">
        <v>2729</v>
      </c>
      <c r="U37" s="40">
        <v>7045</v>
      </c>
      <c r="V37" s="40">
        <v>6218</v>
      </c>
      <c r="W37" s="40"/>
      <c r="X37" s="20"/>
      <c r="Y37" s="16">
        <v>19469</v>
      </c>
      <c r="AC37"/>
      <c r="AD37"/>
      <c r="AE37"/>
      <c r="AF37"/>
      <c r="AG37" s="55" t="s">
        <v>116</v>
      </c>
      <c r="AH37" s="56" t="s">
        <v>117</v>
      </c>
      <c r="AI37" s="56" t="s">
        <v>117</v>
      </c>
      <c r="AJ37" s="56" t="s">
        <v>118</v>
      </c>
      <c r="AK37" s="56" t="s">
        <v>118</v>
      </c>
      <c r="AL37" s="56" t="s">
        <v>119</v>
      </c>
      <c r="AM37" s="56" t="s">
        <v>117</v>
      </c>
      <c r="AN37" s="56" t="s">
        <v>117</v>
      </c>
      <c r="AO37" s="56" t="s">
        <v>117</v>
      </c>
      <c r="AP37" s="56" t="s">
        <v>119</v>
      </c>
      <c r="AQ37" s="56" t="s">
        <v>118</v>
      </c>
      <c r="AR37" s="56" t="s">
        <v>117</v>
      </c>
      <c r="AS37" s="56" t="s">
        <v>117</v>
      </c>
      <c r="AT37" s="56" t="s">
        <v>119</v>
      </c>
      <c r="AU37" s="56" t="s">
        <v>117</v>
      </c>
      <c r="AV37" s="56" t="s">
        <v>119</v>
      </c>
      <c r="AW37" s="56" t="s">
        <v>118</v>
      </c>
      <c r="AX37" s="57" t="s">
        <v>119</v>
      </c>
    </row>
    <row r="38" spans="1:50" x14ac:dyDescent="0.45">
      <c r="A38" s="40"/>
      <c r="B38" s="48" t="s">
        <v>75</v>
      </c>
      <c r="C38" s="40">
        <v>1.71</v>
      </c>
      <c r="D38" s="40">
        <v>18393</v>
      </c>
      <c r="E38" s="40">
        <v>16374</v>
      </c>
      <c r="F38" s="40"/>
      <c r="G38" s="40">
        <v>43881</v>
      </c>
      <c r="H38" s="40">
        <v>12124</v>
      </c>
      <c r="I38" s="40">
        <v>26008</v>
      </c>
      <c r="J38" s="40"/>
      <c r="K38" s="40">
        <v>15159</v>
      </c>
      <c r="L38" s="40">
        <v>6375</v>
      </c>
      <c r="M38" s="40">
        <v>11879</v>
      </c>
      <c r="N38" s="40">
        <v>15070</v>
      </c>
      <c r="O38" s="40">
        <v>3829</v>
      </c>
      <c r="P38" s="40">
        <v>5619</v>
      </c>
      <c r="Q38" s="40">
        <v>3552</v>
      </c>
      <c r="R38" s="40">
        <v>74.599999999999994</v>
      </c>
      <c r="S38" s="40">
        <v>8435</v>
      </c>
      <c r="T38" s="40">
        <v>5918</v>
      </c>
      <c r="U38" s="40">
        <v>12968</v>
      </c>
      <c r="V38" s="40">
        <v>8061</v>
      </c>
      <c r="W38" s="40"/>
      <c r="X38" s="39"/>
      <c r="Y38" s="16">
        <v>18393</v>
      </c>
      <c r="AC38"/>
      <c r="AD38"/>
      <c r="AE38"/>
      <c r="AF38"/>
      <c r="AG38" s="55" t="s">
        <v>120</v>
      </c>
      <c r="AH38" s="56" t="s">
        <v>121</v>
      </c>
      <c r="AI38" s="56" t="s">
        <v>121</v>
      </c>
      <c r="AJ38" s="56" t="s">
        <v>121</v>
      </c>
      <c r="AK38" s="56" t="s">
        <v>121</v>
      </c>
      <c r="AL38" s="56" t="s">
        <v>122</v>
      </c>
      <c r="AM38" s="56" t="s">
        <v>121</v>
      </c>
      <c r="AN38" s="56" t="s">
        <v>121</v>
      </c>
      <c r="AO38" s="56" t="s">
        <v>121</v>
      </c>
      <c r="AP38" s="56" t="s">
        <v>122</v>
      </c>
      <c r="AQ38" s="56" t="s">
        <v>121</v>
      </c>
      <c r="AR38" s="56" t="s">
        <v>121</v>
      </c>
      <c r="AS38" s="56" t="s">
        <v>121</v>
      </c>
      <c r="AT38" s="56" t="s">
        <v>122</v>
      </c>
      <c r="AU38" s="56" t="s">
        <v>121</v>
      </c>
      <c r="AV38" s="56" t="s">
        <v>122</v>
      </c>
      <c r="AW38" s="56" t="s">
        <v>121</v>
      </c>
      <c r="AX38" s="57" t="s">
        <v>122</v>
      </c>
    </row>
    <row r="39" spans="1:50" x14ac:dyDescent="0.45">
      <c r="A39" s="49" t="s">
        <v>91</v>
      </c>
      <c r="B39" s="50" t="s">
        <v>81</v>
      </c>
      <c r="C39" s="51">
        <v>8.99</v>
      </c>
      <c r="D39" s="51">
        <v>2058</v>
      </c>
      <c r="E39" s="51">
        <v>44700</v>
      </c>
      <c r="F39" s="51">
        <v>15895</v>
      </c>
      <c r="G39" s="51">
        <v>36267</v>
      </c>
      <c r="H39" s="51">
        <v>26325</v>
      </c>
      <c r="I39" s="51">
        <v>86817</v>
      </c>
      <c r="J39" s="51">
        <v>5438</v>
      </c>
      <c r="K39" s="51">
        <v>7837</v>
      </c>
      <c r="L39" s="51"/>
      <c r="M39" s="51"/>
      <c r="N39" s="51"/>
      <c r="O39" s="49"/>
      <c r="P39" s="51">
        <v>3561</v>
      </c>
      <c r="Q39" s="51">
        <v>1168</v>
      </c>
      <c r="R39" s="49"/>
      <c r="S39" s="51">
        <v>1503</v>
      </c>
      <c r="T39" s="51">
        <v>3488</v>
      </c>
      <c r="U39" s="49"/>
      <c r="V39" s="51"/>
      <c r="W39" s="51">
        <v>835</v>
      </c>
      <c r="X39" s="20"/>
      <c r="Y39" s="67">
        <v>2058</v>
      </c>
      <c r="AC39"/>
      <c r="AD39"/>
      <c r="AE39"/>
      <c r="AF39"/>
      <c r="AG39" s="55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7"/>
    </row>
    <row r="40" spans="1:50" x14ac:dyDescent="0.45">
      <c r="A40" s="49"/>
      <c r="B40" s="50" t="s">
        <v>82</v>
      </c>
      <c r="C40" s="51">
        <v>1.76</v>
      </c>
      <c r="D40" s="51">
        <v>2655</v>
      </c>
      <c r="E40" s="51">
        <v>25155</v>
      </c>
      <c r="F40" s="51">
        <v>15523</v>
      </c>
      <c r="G40" s="51">
        <v>29282</v>
      </c>
      <c r="H40" s="51">
        <v>20924</v>
      </c>
      <c r="I40" s="51">
        <v>63801</v>
      </c>
      <c r="J40" s="51">
        <v>4728</v>
      </c>
      <c r="K40" s="51">
        <v>12594</v>
      </c>
      <c r="L40" s="51"/>
      <c r="M40" s="51"/>
      <c r="N40" s="51"/>
      <c r="O40" s="49"/>
      <c r="P40" s="51">
        <v>5513</v>
      </c>
      <c r="Q40" s="51">
        <v>1365</v>
      </c>
      <c r="R40" s="49"/>
      <c r="S40" s="51">
        <v>2490</v>
      </c>
      <c r="T40" s="51">
        <v>1517</v>
      </c>
      <c r="U40" s="49"/>
      <c r="V40" s="51"/>
      <c r="W40" s="51">
        <v>786</v>
      </c>
      <c r="X40" s="20"/>
      <c r="Y40" s="67">
        <v>2655</v>
      </c>
      <c r="AC40"/>
      <c r="AD40"/>
      <c r="AE40"/>
      <c r="AF40"/>
      <c r="AG40" s="55" t="s">
        <v>123</v>
      </c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7"/>
    </row>
    <row r="41" spans="1:50" x14ac:dyDescent="0.45">
      <c r="A41" s="49"/>
      <c r="B41" s="50" t="s">
        <v>83</v>
      </c>
      <c r="C41" s="51">
        <v>5.22</v>
      </c>
      <c r="D41" s="51">
        <v>2994</v>
      </c>
      <c r="E41" s="51">
        <v>69598</v>
      </c>
      <c r="F41" s="51">
        <v>15431</v>
      </c>
      <c r="G41" s="51">
        <v>52811</v>
      </c>
      <c r="H41" s="51">
        <v>36941</v>
      </c>
      <c r="I41" s="51">
        <v>87089</v>
      </c>
      <c r="J41" s="51">
        <v>7684</v>
      </c>
      <c r="K41" s="51">
        <v>8703</v>
      </c>
      <c r="L41" s="51"/>
      <c r="M41" s="51"/>
      <c r="N41" s="51"/>
      <c r="O41" s="49"/>
      <c r="P41" s="51">
        <v>4119</v>
      </c>
      <c r="Q41" s="51">
        <v>1666</v>
      </c>
      <c r="R41" s="49"/>
      <c r="S41" s="51">
        <v>2330</v>
      </c>
      <c r="T41" s="51">
        <v>2376</v>
      </c>
      <c r="U41" s="49"/>
      <c r="V41" s="51"/>
      <c r="W41" s="51">
        <v>898</v>
      </c>
      <c r="X41" s="20"/>
      <c r="Y41" s="67">
        <v>2994</v>
      </c>
      <c r="AC41"/>
      <c r="AD41"/>
      <c r="AE41"/>
      <c r="AF41"/>
      <c r="AG41" s="55" t="s">
        <v>124</v>
      </c>
      <c r="AH41" s="56">
        <v>0.3337</v>
      </c>
      <c r="AI41" s="56">
        <v>-0.1469</v>
      </c>
      <c r="AJ41" s="56">
        <v>-0.2626</v>
      </c>
      <c r="AK41" s="56">
        <v>-0.1512</v>
      </c>
      <c r="AL41" s="56">
        <v>-3.117E-2</v>
      </c>
      <c r="AM41" s="56">
        <v>-0.1153</v>
      </c>
      <c r="AN41" s="56">
        <v>0.10730000000000001</v>
      </c>
      <c r="AO41" s="56">
        <v>-0.1208</v>
      </c>
      <c r="AP41" s="56">
        <v>-5.9450000000000003E-2</v>
      </c>
      <c r="AQ41" s="56">
        <v>0.19439999999999999</v>
      </c>
      <c r="AR41" s="56">
        <v>-0.1351</v>
      </c>
      <c r="AS41" s="56">
        <v>0.16189999999999999</v>
      </c>
      <c r="AT41" s="56">
        <v>-4.9140000000000003E-2</v>
      </c>
      <c r="AU41" s="56">
        <v>0.17949999999999999</v>
      </c>
      <c r="AV41" s="56">
        <v>0.13450000000000001</v>
      </c>
      <c r="AW41" s="56">
        <v>0.1618</v>
      </c>
      <c r="AX41" s="57">
        <v>7.8329999999999997E-2</v>
      </c>
    </row>
    <row r="42" spans="1:50" x14ac:dyDescent="0.45">
      <c r="A42" s="49"/>
      <c r="B42" s="50" t="s">
        <v>84</v>
      </c>
      <c r="C42" s="51">
        <v>1.01</v>
      </c>
      <c r="D42" s="51">
        <v>3809</v>
      </c>
      <c r="E42" s="51">
        <v>27302</v>
      </c>
      <c r="F42" s="51">
        <v>13834</v>
      </c>
      <c r="G42" s="51">
        <v>31218</v>
      </c>
      <c r="H42" s="51">
        <v>25308</v>
      </c>
      <c r="I42" s="51">
        <v>58132</v>
      </c>
      <c r="J42" s="51">
        <v>5152</v>
      </c>
      <c r="K42" s="51">
        <v>17798</v>
      </c>
      <c r="L42" s="51"/>
      <c r="M42" s="51"/>
      <c r="N42" s="51"/>
      <c r="O42" s="49"/>
      <c r="P42" s="51">
        <v>4948</v>
      </c>
      <c r="Q42" s="51">
        <v>1186</v>
      </c>
      <c r="R42" s="49"/>
      <c r="S42" s="51">
        <v>3071</v>
      </c>
      <c r="T42" s="51">
        <v>1273</v>
      </c>
      <c r="U42" s="49"/>
      <c r="V42" s="51"/>
      <c r="W42" s="51">
        <v>604</v>
      </c>
      <c r="X42" s="20"/>
      <c r="Y42" s="67">
        <v>3809</v>
      </c>
      <c r="AC42"/>
      <c r="AD42"/>
      <c r="AE42"/>
      <c r="AF42"/>
      <c r="AG42" s="55" t="s">
        <v>125</v>
      </c>
      <c r="AH42" s="56">
        <v>0.2571</v>
      </c>
      <c r="AI42" s="56">
        <v>0.20150000000000001</v>
      </c>
      <c r="AJ42" s="56">
        <v>0.1832</v>
      </c>
      <c r="AK42" s="56">
        <v>0.18459999999999999</v>
      </c>
      <c r="AL42" s="56">
        <v>0.24079999999999999</v>
      </c>
      <c r="AM42" s="56">
        <v>8.9980000000000004E-2</v>
      </c>
      <c r="AN42" s="56">
        <v>0.1125</v>
      </c>
      <c r="AO42" s="56">
        <v>0.1946</v>
      </c>
      <c r="AP42" s="56">
        <v>0.1699</v>
      </c>
      <c r="AQ42" s="56">
        <v>9.0319999999999998E-2</v>
      </c>
      <c r="AR42" s="56">
        <v>0.1608</v>
      </c>
      <c r="AS42" s="56">
        <v>0.2324</v>
      </c>
      <c r="AT42" s="56">
        <v>0.1179</v>
      </c>
      <c r="AU42" s="56">
        <v>0.16089999999999999</v>
      </c>
      <c r="AV42" s="56">
        <v>0.23230000000000001</v>
      </c>
      <c r="AW42" s="56">
        <v>5.9240000000000001E-2</v>
      </c>
      <c r="AX42" s="57">
        <v>0.1206</v>
      </c>
    </row>
    <row r="43" spans="1:50" x14ac:dyDescent="0.45">
      <c r="A43" s="49"/>
      <c r="B43" s="50" t="s">
        <v>85</v>
      </c>
      <c r="C43" s="51">
        <v>27.3</v>
      </c>
      <c r="D43" s="51">
        <v>1588</v>
      </c>
      <c r="E43" s="51">
        <v>49799</v>
      </c>
      <c r="F43" s="51">
        <v>11742</v>
      </c>
      <c r="G43" s="51">
        <v>33594</v>
      </c>
      <c r="H43" s="51">
        <v>10669</v>
      </c>
      <c r="I43" s="51">
        <v>96535</v>
      </c>
      <c r="J43" s="51">
        <v>8878</v>
      </c>
      <c r="K43" s="51">
        <v>6270</v>
      </c>
      <c r="L43" s="51"/>
      <c r="M43" s="51"/>
      <c r="N43" s="51"/>
      <c r="O43" s="49"/>
      <c r="P43" s="51">
        <v>2129</v>
      </c>
      <c r="Q43" s="51">
        <v>115</v>
      </c>
      <c r="R43" s="49"/>
      <c r="S43" s="51">
        <v>3025</v>
      </c>
      <c r="T43" s="51">
        <v>6375</v>
      </c>
      <c r="U43" s="49"/>
      <c r="V43" s="51"/>
      <c r="W43" s="51">
        <v>762</v>
      </c>
      <c r="X43" s="20"/>
      <c r="Y43" s="67">
        <v>1588</v>
      </c>
      <c r="AG43" s="55" t="s">
        <v>126</v>
      </c>
      <c r="AH43" s="56">
        <v>0.105</v>
      </c>
      <c r="AI43" s="56">
        <v>6.3719999999999999E-2</v>
      </c>
      <c r="AJ43" s="56">
        <v>6.1069999999999999E-2</v>
      </c>
      <c r="AK43" s="56">
        <v>4.1279999999999997E-2</v>
      </c>
      <c r="AL43" s="56">
        <v>5.0209999999999998E-2</v>
      </c>
      <c r="AM43" s="56">
        <v>3.6729999999999999E-2</v>
      </c>
      <c r="AN43" s="56">
        <v>3.5560000000000001E-2</v>
      </c>
      <c r="AO43" s="56">
        <v>4.7210000000000002E-2</v>
      </c>
      <c r="AP43" s="56">
        <v>5.1220000000000002E-2</v>
      </c>
      <c r="AQ43" s="56">
        <v>4.0390000000000002E-2</v>
      </c>
      <c r="AR43" s="56">
        <v>5.3609999999999998E-2</v>
      </c>
      <c r="AS43" s="56">
        <v>5.8090000000000003E-2</v>
      </c>
      <c r="AT43" s="56">
        <v>2.5729999999999999E-2</v>
      </c>
      <c r="AU43" s="56">
        <v>6.5699999999999995E-2</v>
      </c>
      <c r="AV43" s="56">
        <v>9.4850000000000004E-2</v>
      </c>
      <c r="AW43" s="56">
        <v>2.649E-2</v>
      </c>
      <c r="AX43" s="57">
        <v>4.9230000000000003E-2</v>
      </c>
    </row>
    <row r="44" spans="1:50" x14ac:dyDescent="0.45">
      <c r="A44" s="49"/>
      <c r="B44" s="50" t="s">
        <v>86</v>
      </c>
      <c r="C44" s="51">
        <v>5.21</v>
      </c>
      <c r="D44" s="51">
        <v>2043</v>
      </c>
      <c r="E44" s="51">
        <v>39522</v>
      </c>
      <c r="F44" s="51">
        <v>24927</v>
      </c>
      <c r="G44" s="51">
        <v>40382</v>
      </c>
      <c r="H44" s="51">
        <v>19528</v>
      </c>
      <c r="I44" s="51">
        <v>88734</v>
      </c>
      <c r="J44" s="51">
        <v>5083</v>
      </c>
      <c r="K44" s="51">
        <v>5983</v>
      </c>
      <c r="L44" s="51"/>
      <c r="M44" s="51"/>
      <c r="N44" s="51"/>
      <c r="O44" s="49"/>
      <c r="P44" s="51">
        <v>4331</v>
      </c>
      <c r="Q44" s="51">
        <v>1120</v>
      </c>
      <c r="R44" s="49"/>
      <c r="S44" s="51">
        <v>1573</v>
      </c>
      <c r="T44" s="51">
        <v>2347</v>
      </c>
      <c r="U44" s="49"/>
      <c r="V44" s="51"/>
      <c r="W44" s="51">
        <v>926</v>
      </c>
      <c r="X44" s="20"/>
      <c r="Y44" s="67">
        <v>2043</v>
      </c>
      <c r="AG44" s="55" t="s">
        <v>127</v>
      </c>
      <c r="AH44" s="56" t="s">
        <v>128</v>
      </c>
      <c r="AI44" s="56" t="s">
        <v>129</v>
      </c>
      <c r="AJ44" s="56" t="s">
        <v>130</v>
      </c>
      <c r="AK44" s="56" t="s">
        <v>131</v>
      </c>
      <c r="AL44" s="56" t="s">
        <v>132</v>
      </c>
      <c r="AM44" s="56" t="s">
        <v>133</v>
      </c>
      <c r="AN44" s="56" t="s">
        <v>134</v>
      </c>
      <c r="AO44" s="56" t="s">
        <v>135</v>
      </c>
      <c r="AP44" s="56" t="s">
        <v>136</v>
      </c>
      <c r="AQ44" s="56" t="s">
        <v>137</v>
      </c>
      <c r="AR44" s="56" t="s">
        <v>138</v>
      </c>
      <c r="AS44" s="56" t="s">
        <v>139</v>
      </c>
      <c r="AT44" s="56" t="s">
        <v>140</v>
      </c>
      <c r="AU44" s="56" t="s">
        <v>141</v>
      </c>
      <c r="AV44" s="56" t="s">
        <v>142</v>
      </c>
      <c r="AW44" s="56" t="s">
        <v>143</v>
      </c>
      <c r="AX44" s="57" t="s">
        <v>144</v>
      </c>
    </row>
    <row r="45" spans="1:50" ht="14.65" thickBot="1" x14ac:dyDescent="0.5">
      <c r="A45" s="49"/>
      <c r="B45" s="50" t="s">
        <v>87</v>
      </c>
      <c r="C45" s="51">
        <v>0.83</v>
      </c>
      <c r="D45" s="51">
        <v>1878</v>
      </c>
      <c r="E45" s="51">
        <v>19704</v>
      </c>
      <c r="F45" s="51">
        <v>17587</v>
      </c>
      <c r="G45" s="51">
        <v>26728</v>
      </c>
      <c r="H45" s="51">
        <v>13632</v>
      </c>
      <c r="I45" s="51">
        <v>46672</v>
      </c>
      <c r="J45" s="51">
        <v>3869</v>
      </c>
      <c r="K45" s="51">
        <v>11845</v>
      </c>
      <c r="L45" s="51"/>
      <c r="M45" s="51"/>
      <c r="N45" s="51"/>
      <c r="O45" s="49"/>
      <c r="P45" s="51">
        <v>7045</v>
      </c>
      <c r="Q45" s="51">
        <v>1307</v>
      </c>
      <c r="R45" s="49"/>
      <c r="S45" s="51">
        <v>2230</v>
      </c>
      <c r="T45" s="51">
        <v>1079</v>
      </c>
      <c r="U45" s="49"/>
      <c r="V45" s="51"/>
      <c r="W45" s="51">
        <v>953</v>
      </c>
      <c r="X45" s="20"/>
      <c r="Y45" s="67">
        <v>1878</v>
      </c>
      <c r="AG45" s="64" t="s">
        <v>145</v>
      </c>
      <c r="AH45" s="65">
        <v>0.66900000000000004</v>
      </c>
      <c r="AI45" s="65">
        <v>0.37130000000000002</v>
      </c>
      <c r="AJ45" s="65">
        <v>0.69789999999999996</v>
      </c>
      <c r="AK45" s="65">
        <v>0.41370000000000001</v>
      </c>
      <c r="AL45" s="65">
        <v>1.7219999999999999E-2</v>
      </c>
      <c r="AM45" s="65">
        <v>0.66349999999999998</v>
      </c>
      <c r="AN45" s="65">
        <v>0.50290000000000001</v>
      </c>
      <c r="AO45" s="65">
        <v>0.29049999999999998</v>
      </c>
      <c r="AP45" s="65">
        <v>0.1188</v>
      </c>
      <c r="AQ45" s="65">
        <v>0.85270000000000001</v>
      </c>
      <c r="AR45" s="65">
        <v>0.44259999999999999</v>
      </c>
      <c r="AS45" s="65">
        <v>0.34110000000000001</v>
      </c>
      <c r="AT45" s="65">
        <v>0.1542</v>
      </c>
      <c r="AU45" s="65">
        <v>0.59889999999999999</v>
      </c>
      <c r="AV45" s="65">
        <v>0.2868</v>
      </c>
      <c r="AW45" s="65">
        <v>0.90310000000000001</v>
      </c>
      <c r="AX45" s="66">
        <v>0.33610000000000001</v>
      </c>
    </row>
    <row r="46" spans="1:50" x14ac:dyDescent="0.45">
      <c r="A46" s="49"/>
      <c r="B46" s="50" t="s">
        <v>88</v>
      </c>
      <c r="C46" s="51">
        <v>2.75</v>
      </c>
      <c r="D46" s="51">
        <v>2171</v>
      </c>
      <c r="E46" s="51">
        <v>44425</v>
      </c>
      <c r="F46" s="51">
        <v>23393</v>
      </c>
      <c r="G46" s="51">
        <v>41772</v>
      </c>
      <c r="H46" s="51">
        <v>19065</v>
      </c>
      <c r="I46" s="51">
        <v>66843</v>
      </c>
      <c r="J46" s="51">
        <v>5806</v>
      </c>
      <c r="K46" s="51">
        <v>6663</v>
      </c>
      <c r="L46" s="51"/>
      <c r="M46" s="51"/>
      <c r="N46" s="51"/>
      <c r="O46" s="49"/>
      <c r="P46" s="51">
        <v>4130</v>
      </c>
      <c r="Q46" s="51">
        <v>1471</v>
      </c>
      <c r="R46" s="49"/>
      <c r="S46" s="51">
        <v>1816</v>
      </c>
      <c r="T46" s="51">
        <v>2291</v>
      </c>
      <c r="U46" s="49"/>
      <c r="V46" s="51"/>
      <c r="W46" s="51">
        <v>1006</v>
      </c>
      <c r="X46" s="20"/>
      <c r="Y46" s="67">
        <v>2171</v>
      </c>
    </row>
    <row r="47" spans="1:50" x14ac:dyDescent="0.45">
      <c r="A47" s="49"/>
      <c r="B47" s="50" t="s">
        <v>89</v>
      </c>
      <c r="C47" s="51">
        <v>0.7</v>
      </c>
      <c r="D47" s="51">
        <v>1773</v>
      </c>
      <c r="E47" s="51">
        <v>23112</v>
      </c>
      <c r="F47" s="51">
        <v>16423</v>
      </c>
      <c r="G47" s="51">
        <v>22156</v>
      </c>
      <c r="H47" s="51">
        <v>25850</v>
      </c>
      <c r="I47" s="51">
        <v>49492</v>
      </c>
      <c r="J47" s="51">
        <v>5166</v>
      </c>
      <c r="K47" s="51">
        <v>15114</v>
      </c>
      <c r="L47" s="51"/>
      <c r="M47" s="51"/>
      <c r="N47" s="51"/>
      <c r="O47" s="49"/>
      <c r="P47" s="51">
        <v>7926</v>
      </c>
      <c r="Q47" s="51">
        <v>1195</v>
      </c>
      <c r="R47" s="49"/>
      <c r="S47" s="51">
        <v>2578</v>
      </c>
      <c r="T47" s="51">
        <v>1137</v>
      </c>
      <c r="U47" s="49"/>
      <c r="V47" s="51"/>
      <c r="W47" s="51">
        <v>806</v>
      </c>
      <c r="X47" s="20"/>
      <c r="Y47" s="67">
        <v>1773</v>
      </c>
    </row>
    <row r="48" spans="1:50" x14ac:dyDescent="0.45">
      <c r="A48" s="49"/>
      <c r="B48" s="50" t="s">
        <v>90</v>
      </c>
      <c r="C48" s="51">
        <v>23.9</v>
      </c>
      <c r="D48" s="51">
        <v>1221</v>
      </c>
      <c r="E48" s="51">
        <v>52811</v>
      </c>
      <c r="F48" s="51">
        <v>14459</v>
      </c>
      <c r="G48" s="51">
        <v>36602</v>
      </c>
      <c r="H48" s="51">
        <v>7859</v>
      </c>
      <c r="I48" s="51">
        <v>95635</v>
      </c>
      <c r="J48" s="51">
        <v>8293</v>
      </c>
      <c r="K48" s="51">
        <v>6375</v>
      </c>
      <c r="L48" s="51"/>
      <c r="M48" s="51"/>
      <c r="N48" s="51"/>
      <c r="O48" s="49"/>
      <c r="P48" s="51">
        <v>2235</v>
      </c>
      <c r="Q48" s="51">
        <v>-60</v>
      </c>
      <c r="R48" s="49"/>
      <c r="S48" s="51">
        <v>3002</v>
      </c>
      <c r="T48" s="51">
        <v>9481</v>
      </c>
      <c r="U48" s="49"/>
      <c r="V48" s="51"/>
      <c r="W48" s="51">
        <v>912</v>
      </c>
      <c r="X48" s="20"/>
      <c r="Y48" s="67">
        <v>1221</v>
      </c>
    </row>
    <row r="49" spans="1:50" x14ac:dyDescent="0.4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50" x14ac:dyDescent="0.4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50" x14ac:dyDescent="0.4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50" customFormat="1" x14ac:dyDescent="0.45">
      <c r="Y52" s="2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</row>
    <row r="53" spans="1:50" customFormat="1" x14ac:dyDescent="0.45">
      <c r="Y53" s="2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</row>
    <row r="54" spans="1:50" customFormat="1" x14ac:dyDescent="0.45">
      <c r="Y54" s="2"/>
    </row>
    <row r="55" spans="1:50" customFormat="1" x14ac:dyDescent="0.45">
      <c r="Y55" s="2"/>
    </row>
    <row r="56" spans="1:50" customFormat="1" x14ac:dyDescent="0.45">
      <c r="Y56" s="2"/>
    </row>
    <row r="57" spans="1:50" customFormat="1" x14ac:dyDescent="0.45">
      <c r="Y57" s="2"/>
    </row>
    <row r="58" spans="1:50" customFormat="1" x14ac:dyDescent="0.45">
      <c r="Y58" s="2"/>
    </row>
    <row r="59" spans="1:50" customFormat="1" x14ac:dyDescent="0.45">
      <c r="Y59" s="2"/>
    </row>
    <row r="60" spans="1:50" customFormat="1" x14ac:dyDescent="0.45">
      <c r="Y60" s="2"/>
    </row>
    <row r="61" spans="1:50" customFormat="1" x14ac:dyDescent="0.45">
      <c r="Y61" s="2"/>
    </row>
    <row r="62" spans="1:50" customFormat="1" x14ac:dyDescent="0.45">
      <c r="Y62" s="2"/>
    </row>
    <row r="63" spans="1:50" customFormat="1" x14ac:dyDescent="0.45">
      <c r="Y63" s="2"/>
    </row>
    <row r="64" spans="1:50" customFormat="1" x14ac:dyDescent="0.45">
      <c r="Y64" s="2"/>
    </row>
    <row r="65" spans="1:50" customFormat="1" x14ac:dyDescent="0.45">
      <c r="Y65" s="2"/>
    </row>
    <row r="66" spans="1:50" customFormat="1" x14ac:dyDescent="0.45">
      <c r="Y66" s="2"/>
    </row>
    <row r="67" spans="1:50" customFormat="1" x14ac:dyDescent="0.45">
      <c r="Y67" s="2"/>
    </row>
    <row r="68" spans="1:50" customFormat="1" x14ac:dyDescent="0.45">
      <c r="Y68" s="2"/>
    </row>
    <row r="69" spans="1:50" customFormat="1" x14ac:dyDescent="0.45">
      <c r="Y69" s="2"/>
    </row>
    <row r="70" spans="1:50" customFormat="1" x14ac:dyDescent="0.45">
      <c r="Y70" s="2"/>
    </row>
    <row r="71" spans="1:50" customFormat="1" x14ac:dyDescent="0.45">
      <c r="Y71" s="2"/>
    </row>
    <row r="72" spans="1:50" customFormat="1" x14ac:dyDescent="0.45">
      <c r="Y72" s="2"/>
    </row>
    <row r="73" spans="1:50" customFormat="1" x14ac:dyDescent="0.45">
      <c r="Y73" s="2"/>
    </row>
    <row r="74" spans="1:50" customFormat="1" x14ac:dyDescent="0.45">
      <c r="Y74" s="2"/>
    </row>
    <row r="75" spans="1:50" customFormat="1" x14ac:dyDescent="0.45">
      <c r="Y75" s="2"/>
    </row>
    <row r="76" spans="1:50" customFormat="1" x14ac:dyDescent="0.45">
      <c r="Y76" s="2"/>
    </row>
    <row r="77" spans="1:50" customFormat="1" x14ac:dyDescent="0.45">
      <c r="Y77" s="2"/>
    </row>
    <row r="78" spans="1:50" customFormat="1" x14ac:dyDescent="0.45">
      <c r="Y78" s="2"/>
    </row>
    <row r="79" spans="1:50" customFormat="1" x14ac:dyDescent="0.45">
      <c r="A79" s="18"/>
      <c r="Y79" s="2"/>
    </row>
    <row r="80" spans="1:50" x14ac:dyDescent="0.45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 s="2"/>
      <c r="Z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</row>
    <row r="81" spans="2:50" x14ac:dyDescent="0.45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 s="2"/>
      <c r="Z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</row>
    <row r="82" spans="2:50" x14ac:dyDescent="0.45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 s="2"/>
      <c r="Z82"/>
    </row>
    <row r="83" spans="2:50" x14ac:dyDescent="0.45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 s="2"/>
      <c r="Z83"/>
    </row>
    <row r="84" spans="2:50" x14ac:dyDescent="0.45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 s="2"/>
      <c r="Z84"/>
    </row>
    <row r="85" spans="2:50" x14ac:dyDescent="0.45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 s="2"/>
      <c r="Z85"/>
    </row>
    <row r="86" spans="2:50" x14ac:dyDescent="0.45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 s="2"/>
      <c r="Z86"/>
    </row>
    <row r="87" spans="2:50" x14ac:dyDescent="0.45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 s="2"/>
      <c r="Z87"/>
    </row>
    <row r="88" spans="2:50" x14ac:dyDescent="0.45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 s="2"/>
      <c r="Z88"/>
    </row>
    <row r="89" spans="2:50" x14ac:dyDescent="0.45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 s="2"/>
      <c r="Z89"/>
    </row>
    <row r="90" spans="2:50" x14ac:dyDescent="0.45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 s="2"/>
      <c r="Z90"/>
    </row>
    <row r="91" spans="2:50" x14ac:dyDescent="0.45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 s="2"/>
      <c r="Z91"/>
    </row>
    <row r="92" spans="2:50" x14ac:dyDescent="0.45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 s="2"/>
      <c r="Z92"/>
    </row>
    <row r="93" spans="2:50" x14ac:dyDescent="0.45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 s="2"/>
      <c r="Z93"/>
    </row>
    <row r="94" spans="2:50" x14ac:dyDescent="0.45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 s="2"/>
      <c r="Z94"/>
    </row>
    <row r="95" spans="2:50" x14ac:dyDescent="0.45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 s="2"/>
      <c r="Z95"/>
    </row>
    <row r="96" spans="2:50" x14ac:dyDescent="0.45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 s="2"/>
      <c r="Z96"/>
    </row>
    <row r="97" spans="2:26" x14ac:dyDescent="0.45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 s="2"/>
      <c r="Z97"/>
    </row>
    <row r="98" spans="2:26" x14ac:dyDescent="0.45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 s="2"/>
      <c r="Z98"/>
    </row>
    <row r="99" spans="2:26" x14ac:dyDescent="0.45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 s="2"/>
      <c r="Z99"/>
    </row>
    <row r="100" spans="2:26" x14ac:dyDescent="0.45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 s="2"/>
      <c r="Z100"/>
    </row>
    <row r="101" spans="2:26" x14ac:dyDescent="0.45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 s="2"/>
      <c r="Z101"/>
    </row>
    <row r="102" spans="2:26" x14ac:dyDescent="0.45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 s="2"/>
      <c r="Z102"/>
    </row>
    <row r="103" spans="2:26" x14ac:dyDescent="0.45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 s="2"/>
      <c r="Z103"/>
    </row>
    <row r="104" spans="2:26" x14ac:dyDescent="0.45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 s="2"/>
      <c r="Z104"/>
    </row>
    <row r="105" spans="2:26" x14ac:dyDescent="0.45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 s="2"/>
      <c r="Z105"/>
    </row>
    <row r="106" spans="2:26" x14ac:dyDescent="0.45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 s="2"/>
      <c r="Z106"/>
    </row>
    <row r="107" spans="2:26" x14ac:dyDescent="0.45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 s="2"/>
      <c r="Z107"/>
    </row>
    <row r="108" spans="2:26" x14ac:dyDescent="0.45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 s="2"/>
      <c r="Z108"/>
    </row>
    <row r="109" spans="2:26" x14ac:dyDescent="0.45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 s="2"/>
      <c r="Z109"/>
    </row>
    <row r="110" spans="2:26" x14ac:dyDescent="0.45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 s="2"/>
      <c r="Z110"/>
    </row>
    <row r="111" spans="2:26" x14ac:dyDescent="0.45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 s="2"/>
      <c r="Z111"/>
    </row>
    <row r="112" spans="2:26" x14ac:dyDescent="0.45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 s="2"/>
      <c r="Z112"/>
    </row>
    <row r="113" spans="2:26" x14ac:dyDescent="0.45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 s="2"/>
      <c r="Z113"/>
    </row>
    <row r="114" spans="2:26" x14ac:dyDescent="0.45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 s="2"/>
      <c r="Z114"/>
    </row>
    <row r="115" spans="2:26" x14ac:dyDescent="0.45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 s="2"/>
      <c r="Z115"/>
    </row>
    <row r="116" spans="2:26" x14ac:dyDescent="0.45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 s="2"/>
      <c r="Z116"/>
    </row>
    <row r="117" spans="2:26" x14ac:dyDescent="0.45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 s="2"/>
      <c r="Z117"/>
    </row>
    <row r="118" spans="2:26" x14ac:dyDescent="0.45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 s="2"/>
      <c r="Z118"/>
    </row>
    <row r="119" spans="2:26" x14ac:dyDescent="0.45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 s="2"/>
      <c r="Z119"/>
    </row>
    <row r="120" spans="2:26" x14ac:dyDescent="0.45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 s="2"/>
      <c r="Z120"/>
    </row>
    <row r="121" spans="2:26" x14ac:dyDescent="0.45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 s="2"/>
      <c r="Z121"/>
    </row>
    <row r="122" spans="2:26" x14ac:dyDescent="0.45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 s="2"/>
      <c r="Z122"/>
    </row>
    <row r="123" spans="2:26" x14ac:dyDescent="0.45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 s="2"/>
      <c r="Z123"/>
    </row>
    <row r="124" spans="2:26" x14ac:dyDescent="0.45">
      <c r="Z124"/>
    </row>
  </sheetData>
  <mergeCells count="5">
    <mergeCell ref="AG28:AX28"/>
    <mergeCell ref="AC1:AD1"/>
    <mergeCell ref="Z1:AB1"/>
    <mergeCell ref="AG26:AX26"/>
    <mergeCell ref="AG1:AX1"/>
  </mergeCells>
  <conditionalFormatting sqref="AC4:AD5">
    <cfRule type="colorScale" priority="11">
      <colorScale>
        <cfvo type="min"/>
        <cfvo type="max"/>
        <color rgb="FFF8696B"/>
        <color rgb="FFFCFCFF"/>
      </colorScale>
    </cfRule>
  </conditionalFormatting>
  <conditionalFormatting sqref="AC4:AD13">
    <cfRule type="colorScale" priority="1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E3:AE25">
    <cfRule type="colorScale" priority="24">
      <colorScale>
        <cfvo type="min"/>
        <cfvo type="max"/>
        <color rgb="FFFCFCFF"/>
        <color rgb="FF63BE7B"/>
      </colorScale>
    </cfRule>
    <cfRule type="colorScale" priority="2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C3:AD2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30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DB5C4-4210-4B81-A4B4-CC2B8D97B33F}">
  <dimension ref="A1:BG159"/>
  <sheetViews>
    <sheetView zoomScale="70" zoomScaleNormal="70" workbookViewId="0">
      <selection activeCell="BE28" sqref="BE28"/>
    </sheetView>
  </sheetViews>
  <sheetFormatPr defaultColWidth="8.9296875" defaultRowHeight="14.25" x14ac:dyDescent="0.45"/>
  <cols>
    <col min="1" max="1" width="34" bestFit="1" customWidth="1"/>
    <col min="2" max="2" width="21" bestFit="1" customWidth="1"/>
    <col min="3" max="3" width="15.46484375" bestFit="1" customWidth="1"/>
    <col min="5" max="5" width="3.53125" bestFit="1" customWidth="1"/>
    <col min="6" max="6" width="45.265625" bestFit="1" customWidth="1"/>
    <col min="7" max="7" width="9.3984375" bestFit="1" customWidth="1"/>
    <col min="8" max="8" width="7.9296875" bestFit="1" customWidth="1"/>
    <col min="9" max="9" width="11.53125" bestFit="1" customWidth="1"/>
    <col min="10" max="10" width="15.265625" bestFit="1" customWidth="1"/>
    <col min="11" max="11" width="12.59765625" bestFit="1" customWidth="1"/>
    <col min="12" max="14" width="11.6640625" bestFit="1" customWidth="1"/>
    <col min="15" max="15" width="10.59765625" bestFit="1" customWidth="1"/>
    <col min="16" max="17" width="10.33203125" bestFit="1" customWidth="1"/>
    <col min="18" max="18" width="9.9296875" bestFit="1" customWidth="1"/>
    <col min="19" max="19" width="9" bestFit="1" customWidth="1"/>
    <col min="20" max="20" width="13.53125" bestFit="1" customWidth="1"/>
    <col min="21" max="21" width="9.53125" bestFit="1" customWidth="1"/>
    <col min="22" max="25" width="9.3984375" bestFit="1" customWidth="1"/>
    <col min="26" max="31" width="9.796875" bestFit="1" customWidth="1"/>
    <col min="32" max="34" width="6.33203125" bestFit="1" customWidth="1"/>
    <col min="35" max="35" width="6.86328125" bestFit="1" customWidth="1"/>
    <col min="36" max="36" width="8.19921875" bestFit="1" customWidth="1"/>
    <col min="37" max="41" width="6.33203125" bestFit="1" customWidth="1"/>
    <col min="42" max="42" width="6.19921875" bestFit="1" customWidth="1"/>
    <col min="43" max="43" width="4.19921875" bestFit="1" customWidth="1"/>
    <col min="45" max="45" width="8.86328125" bestFit="1" customWidth="1"/>
    <col min="46" max="59" width="5.9296875" bestFit="1" customWidth="1"/>
  </cols>
  <sheetData>
    <row r="1" spans="1:59" ht="23.65" thickBot="1" x14ac:dyDescent="0.75">
      <c r="A1" s="148" t="s">
        <v>291</v>
      </c>
      <c r="B1" s="149"/>
      <c r="C1" s="150"/>
      <c r="D1" s="151"/>
      <c r="E1" s="413" t="s">
        <v>352</v>
      </c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  <c r="Q1" s="414"/>
      <c r="R1" s="414"/>
      <c r="S1" s="414"/>
      <c r="T1" s="414"/>
      <c r="U1" s="414"/>
      <c r="V1" s="414"/>
      <c r="W1" s="414"/>
      <c r="X1" s="414"/>
      <c r="Y1" s="414"/>
      <c r="Z1" s="414"/>
      <c r="AA1" s="414"/>
      <c r="AB1" s="414"/>
      <c r="AC1" s="414"/>
      <c r="AD1" s="414"/>
      <c r="AE1" s="414"/>
      <c r="AF1" s="414"/>
      <c r="AG1" s="414"/>
      <c r="AH1" s="414"/>
      <c r="AI1" s="414"/>
      <c r="AJ1" s="414"/>
      <c r="AK1" s="414"/>
      <c r="AL1" s="414"/>
      <c r="AM1" s="414"/>
      <c r="AN1" s="414"/>
      <c r="AO1" s="414"/>
      <c r="AP1" s="415"/>
      <c r="AS1" s="410" t="s">
        <v>364</v>
      </c>
      <c r="AT1" s="410"/>
      <c r="AU1" s="410"/>
      <c r="AV1" s="410"/>
      <c r="AW1" s="410"/>
      <c r="AX1" s="410"/>
      <c r="AY1" s="410"/>
      <c r="AZ1" s="410"/>
      <c r="BA1" s="410"/>
      <c r="BB1" s="410"/>
      <c r="BC1" s="410"/>
      <c r="BD1" s="410"/>
      <c r="BE1" s="410"/>
      <c r="BF1" s="410"/>
      <c r="BG1" s="410"/>
    </row>
    <row r="2" spans="1:59" x14ac:dyDescent="0.45">
      <c r="A2" s="61"/>
      <c r="B2" s="62" t="s">
        <v>292</v>
      </c>
      <c r="C2" s="63" t="s">
        <v>171</v>
      </c>
      <c r="E2" s="72"/>
      <c r="J2" s="420" t="s">
        <v>350</v>
      </c>
      <c r="K2" s="421"/>
      <c r="L2" s="421"/>
      <c r="M2" s="421"/>
      <c r="N2" s="421"/>
      <c r="O2" s="421"/>
      <c r="P2" s="421"/>
      <c r="Q2" s="421"/>
      <c r="R2" s="421"/>
      <c r="S2" s="421"/>
      <c r="T2" s="422"/>
      <c r="U2" s="420" t="s">
        <v>354</v>
      </c>
      <c r="V2" s="421"/>
      <c r="W2" s="421"/>
      <c r="X2" s="421"/>
      <c r="Y2" s="421"/>
      <c r="Z2" s="421"/>
      <c r="AA2" s="421"/>
      <c r="AB2" s="421"/>
      <c r="AC2" s="421"/>
      <c r="AD2" s="421"/>
      <c r="AE2" s="422"/>
      <c r="AF2" s="420" t="s">
        <v>355</v>
      </c>
      <c r="AG2" s="421"/>
      <c r="AH2" s="421"/>
      <c r="AI2" s="421"/>
      <c r="AJ2" s="421"/>
      <c r="AK2" s="421"/>
      <c r="AL2" s="421"/>
      <c r="AM2" s="421"/>
      <c r="AN2" s="421"/>
      <c r="AO2" s="421"/>
      <c r="AP2" s="422"/>
      <c r="AS2" s="52"/>
      <c r="AT2" s="416" t="s">
        <v>292</v>
      </c>
      <c r="AU2" s="417"/>
      <c r="AV2" s="417"/>
      <c r="AW2" s="417"/>
      <c r="AX2" s="417"/>
      <c r="AY2" s="417"/>
      <c r="AZ2" s="418"/>
      <c r="BA2" s="416" t="s">
        <v>171</v>
      </c>
      <c r="BB2" s="417"/>
      <c r="BC2" s="417"/>
      <c r="BD2" s="417"/>
      <c r="BE2" s="417"/>
      <c r="BF2" s="417"/>
      <c r="BG2" s="419"/>
    </row>
    <row r="3" spans="1:59" ht="14.65" thickBot="1" x14ac:dyDescent="0.5">
      <c r="A3" s="55" t="s">
        <v>293</v>
      </c>
      <c r="B3" s="56"/>
      <c r="C3" s="57"/>
      <c r="E3" s="137" t="s">
        <v>330</v>
      </c>
      <c r="F3" s="2" t="s">
        <v>0</v>
      </c>
      <c r="G3" s="2" t="s">
        <v>331</v>
      </c>
      <c r="H3" s="2" t="s">
        <v>332</v>
      </c>
      <c r="I3" s="2" t="s">
        <v>333</v>
      </c>
      <c r="J3" s="103">
        <v>1</v>
      </c>
      <c r="K3" s="104">
        <f t="shared" ref="K3:T3" si="0">J3+1</f>
        <v>2</v>
      </c>
      <c r="L3" s="104">
        <f t="shared" si="0"/>
        <v>3</v>
      </c>
      <c r="M3" s="104">
        <f t="shared" si="0"/>
        <v>4</v>
      </c>
      <c r="N3" s="104">
        <f t="shared" si="0"/>
        <v>5</v>
      </c>
      <c r="O3" s="104">
        <f t="shared" si="0"/>
        <v>6</v>
      </c>
      <c r="P3" s="104">
        <f t="shared" si="0"/>
        <v>7</v>
      </c>
      <c r="Q3" s="104">
        <f t="shared" si="0"/>
        <v>8</v>
      </c>
      <c r="R3" s="104">
        <f t="shared" si="0"/>
        <v>9</v>
      </c>
      <c r="S3" s="104">
        <f t="shared" si="0"/>
        <v>10</v>
      </c>
      <c r="T3" s="105">
        <f t="shared" si="0"/>
        <v>11</v>
      </c>
      <c r="U3" s="72">
        <v>1</v>
      </c>
      <c r="V3">
        <f t="shared" ref="V3:AE3" si="1">U3+1</f>
        <v>2</v>
      </c>
      <c r="W3">
        <f t="shared" si="1"/>
        <v>3</v>
      </c>
      <c r="X3">
        <f t="shared" si="1"/>
        <v>4</v>
      </c>
      <c r="Y3">
        <f t="shared" si="1"/>
        <v>5</v>
      </c>
      <c r="Z3">
        <f t="shared" si="1"/>
        <v>6</v>
      </c>
      <c r="AA3">
        <f t="shared" si="1"/>
        <v>7</v>
      </c>
      <c r="AB3">
        <f t="shared" si="1"/>
        <v>8</v>
      </c>
      <c r="AC3">
        <f t="shared" si="1"/>
        <v>9</v>
      </c>
      <c r="AD3">
        <f t="shared" si="1"/>
        <v>10</v>
      </c>
      <c r="AE3" s="74">
        <f t="shared" si="1"/>
        <v>11</v>
      </c>
      <c r="AF3" s="72">
        <v>1</v>
      </c>
      <c r="AG3">
        <f t="shared" ref="AG3:AP3" si="2">AF3+1</f>
        <v>2</v>
      </c>
      <c r="AH3">
        <f t="shared" si="2"/>
        <v>3</v>
      </c>
      <c r="AI3">
        <f t="shared" si="2"/>
        <v>4</v>
      </c>
      <c r="AJ3">
        <f t="shared" si="2"/>
        <v>5</v>
      </c>
      <c r="AK3">
        <f t="shared" si="2"/>
        <v>6</v>
      </c>
      <c r="AL3">
        <f t="shared" si="2"/>
        <v>7</v>
      </c>
      <c r="AM3">
        <f t="shared" si="2"/>
        <v>8</v>
      </c>
      <c r="AN3">
        <f t="shared" si="2"/>
        <v>9</v>
      </c>
      <c r="AO3">
        <f t="shared" si="2"/>
        <v>10</v>
      </c>
      <c r="AP3" s="74">
        <f t="shared" si="2"/>
        <v>11</v>
      </c>
      <c r="AS3" s="61" t="s">
        <v>363</v>
      </c>
      <c r="AT3" s="392" t="s">
        <v>356</v>
      </c>
      <c r="AU3" s="62" t="s">
        <v>357</v>
      </c>
      <c r="AV3" s="62" t="s">
        <v>358</v>
      </c>
      <c r="AW3" s="62" t="s">
        <v>359</v>
      </c>
      <c r="AX3" s="62" t="s">
        <v>360</v>
      </c>
      <c r="AY3" s="62" t="s">
        <v>361</v>
      </c>
      <c r="AZ3" s="395"/>
      <c r="BA3" s="392" t="s">
        <v>356</v>
      </c>
      <c r="BB3" s="62" t="s">
        <v>357</v>
      </c>
      <c r="BC3" s="62" t="s">
        <v>358</v>
      </c>
      <c r="BD3" s="62" t="s">
        <v>359</v>
      </c>
      <c r="BE3" s="62" t="s">
        <v>360</v>
      </c>
      <c r="BF3" s="62" t="s">
        <v>361</v>
      </c>
      <c r="BG3" s="63"/>
    </row>
    <row r="4" spans="1:59" x14ac:dyDescent="0.45">
      <c r="A4" s="55" t="s">
        <v>294</v>
      </c>
      <c r="B4" s="56"/>
      <c r="C4" s="57"/>
      <c r="E4" s="137">
        <v>1</v>
      </c>
      <c r="F4" s="2" t="s">
        <v>172</v>
      </c>
      <c r="G4" s="2">
        <v>14.5</v>
      </c>
      <c r="H4">
        <v>7.3</v>
      </c>
      <c r="I4">
        <f t="shared" ref="I4:I17" si="3">G4*H4/100*0.5</f>
        <v>0.52925</v>
      </c>
      <c r="J4" s="106">
        <f t="shared" ref="J4:J17" si="4">I4*0.15*1000000</f>
        <v>79387.5</v>
      </c>
      <c r="K4" s="138">
        <f t="shared" ref="K4:T4" si="5">J4/2</f>
        <v>39693.75</v>
      </c>
      <c r="L4" s="138">
        <f t="shared" si="5"/>
        <v>19846.875</v>
      </c>
      <c r="M4" s="138">
        <f t="shared" si="5"/>
        <v>9923.4375</v>
      </c>
      <c r="N4" s="138">
        <f t="shared" si="5"/>
        <v>4961.71875</v>
      </c>
      <c r="O4" s="138">
        <f t="shared" si="5"/>
        <v>2480.859375</v>
      </c>
      <c r="P4" s="138">
        <f t="shared" si="5"/>
        <v>1240.4296875</v>
      </c>
      <c r="Q4" s="138">
        <f t="shared" si="5"/>
        <v>620.21484375</v>
      </c>
      <c r="R4" s="138">
        <f t="shared" si="5"/>
        <v>310.107421875</v>
      </c>
      <c r="S4" s="138">
        <f t="shared" si="5"/>
        <v>155.0537109375</v>
      </c>
      <c r="T4" s="107">
        <f t="shared" si="5"/>
        <v>77.52685546875</v>
      </c>
      <c r="U4" s="108">
        <f t="shared" ref="U4:AE4" si="6">V21</f>
        <v>6293</v>
      </c>
      <c r="V4" s="109">
        <f t="shared" si="6"/>
        <v>6377</v>
      </c>
      <c r="W4" s="109">
        <f t="shared" si="6"/>
        <v>7381</v>
      </c>
      <c r="X4" s="109">
        <f t="shared" si="6"/>
        <v>11182</v>
      </c>
      <c r="Y4" s="109">
        <f t="shared" si="6"/>
        <v>15754</v>
      </c>
      <c r="Z4" s="109">
        <f t="shared" si="6"/>
        <v>18978</v>
      </c>
      <c r="AA4" s="109">
        <f t="shared" si="6"/>
        <v>24089</v>
      </c>
      <c r="AB4" s="109">
        <f t="shared" si="6"/>
        <v>25720</v>
      </c>
      <c r="AC4" s="109">
        <f t="shared" si="6"/>
        <v>27125</v>
      </c>
      <c r="AD4" s="109">
        <f t="shared" si="6"/>
        <v>28204</v>
      </c>
      <c r="AE4" s="109">
        <f t="shared" si="6"/>
        <v>27942</v>
      </c>
      <c r="AF4" s="110">
        <f t="shared" ref="AF4:AP10" si="7">100-100*((U4-$AI$21)/($AI$22-$AI$21))</f>
        <v>94.243996621213952</v>
      </c>
      <c r="AG4" s="111">
        <f t="shared" si="7"/>
        <v>93.906118016169899</v>
      </c>
      <c r="AH4" s="111">
        <f t="shared" si="7"/>
        <v>89.867664213024412</v>
      </c>
      <c r="AI4" s="111">
        <f t="shared" si="7"/>
        <v>74.578657334781383</v>
      </c>
      <c r="AJ4" s="111">
        <f t="shared" si="7"/>
        <v>56.188407545955513</v>
      </c>
      <c r="AK4" s="111">
        <f t="shared" si="7"/>
        <v>43.22030489521741</v>
      </c>
      <c r="AL4" s="111">
        <f t="shared" si="7"/>
        <v>22.662000724025575</v>
      </c>
      <c r="AM4" s="111">
        <f t="shared" si="7"/>
        <v>16.10152447608705</v>
      </c>
      <c r="AN4" s="111">
        <f t="shared" si="7"/>
        <v>10.450102570290824</v>
      </c>
      <c r="AO4" s="111">
        <f t="shared" si="7"/>
        <v>6.1099714412131476</v>
      </c>
      <c r="AP4" s="112">
        <f t="shared" si="7"/>
        <v>7.1638308998029032</v>
      </c>
      <c r="AQ4" s="104">
        <v>1</v>
      </c>
      <c r="AS4" s="156"/>
      <c r="AT4" s="393"/>
      <c r="AU4" s="56"/>
      <c r="AV4" s="56"/>
      <c r="AW4" s="56"/>
      <c r="AX4" s="56"/>
      <c r="AY4" s="56"/>
      <c r="AZ4" s="396"/>
      <c r="BA4" s="393"/>
      <c r="BB4" s="56"/>
      <c r="BC4" s="56"/>
      <c r="BD4" s="56"/>
      <c r="BE4" s="56"/>
      <c r="BF4" s="56"/>
      <c r="BG4" s="57"/>
    </row>
    <row r="5" spans="1:59" x14ac:dyDescent="0.45">
      <c r="A5" s="55" t="s">
        <v>295</v>
      </c>
      <c r="B5" s="56">
        <v>0.27289999999999998</v>
      </c>
      <c r="C5" s="57">
        <v>1.2549999999999999</v>
      </c>
      <c r="E5" s="137">
        <v>2</v>
      </c>
      <c r="F5" s="2" t="s">
        <v>179</v>
      </c>
      <c r="G5" s="2">
        <v>37.200000000000003</v>
      </c>
      <c r="H5">
        <v>4.18</v>
      </c>
      <c r="I5">
        <f t="shared" si="3"/>
        <v>0.77748000000000006</v>
      </c>
      <c r="J5" s="106">
        <f t="shared" si="4"/>
        <v>116622</v>
      </c>
      <c r="K5" s="138">
        <f t="shared" ref="K5:T5" si="8">J5/2</f>
        <v>58311</v>
      </c>
      <c r="L5" s="138">
        <f t="shared" si="8"/>
        <v>29155.5</v>
      </c>
      <c r="M5" s="138">
        <f t="shared" si="8"/>
        <v>14577.75</v>
      </c>
      <c r="N5" s="138">
        <f t="shared" si="8"/>
        <v>7288.875</v>
      </c>
      <c r="O5" s="138">
        <f t="shared" si="8"/>
        <v>3644.4375</v>
      </c>
      <c r="P5" s="138">
        <f t="shared" si="8"/>
        <v>1822.21875</v>
      </c>
      <c r="Q5" s="138">
        <f t="shared" si="8"/>
        <v>911.109375</v>
      </c>
      <c r="R5" s="138">
        <f t="shared" si="8"/>
        <v>455.5546875</v>
      </c>
      <c r="S5" s="138">
        <f t="shared" si="8"/>
        <v>227.77734375</v>
      </c>
      <c r="T5" s="107">
        <f t="shared" si="8"/>
        <v>113.888671875</v>
      </c>
      <c r="U5" s="108">
        <f t="shared" ref="U5:AE5" si="9">V22</f>
        <v>7392</v>
      </c>
      <c r="V5" s="109">
        <f t="shared" si="9"/>
        <v>9632</v>
      </c>
      <c r="W5" s="109">
        <f t="shared" si="9"/>
        <v>14382</v>
      </c>
      <c r="X5" s="109">
        <f t="shared" si="9"/>
        <v>18414</v>
      </c>
      <c r="Y5" s="109">
        <f t="shared" si="9"/>
        <v>21271</v>
      </c>
      <c r="Z5" s="109">
        <f t="shared" si="9"/>
        <v>22754</v>
      </c>
      <c r="AA5" s="109">
        <f t="shared" si="9"/>
        <v>26469</v>
      </c>
      <c r="AB5" s="109">
        <f t="shared" si="9"/>
        <v>27285</v>
      </c>
      <c r="AC5" s="109">
        <f t="shared" si="9"/>
        <v>27067</v>
      </c>
      <c r="AD5" s="109">
        <f t="shared" si="9"/>
        <v>27513</v>
      </c>
      <c r="AE5" s="109">
        <f t="shared" si="9"/>
        <v>27195</v>
      </c>
      <c r="AF5" s="108">
        <f t="shared" si="7"/>
        <v>89.823418205221031</v>
      </c>
      <c r="AG5" s="109">
        <f t="shared" si="7"/>
        <v>80.813322070713156</v>
      </c>
      <c r="AH5" s="109">
        <f t="shared" si="7"/>
        <v>61.707091428341585</v>
      </c>
      <c r="AI5" s="109">
        <f t="shared" si="7"/>
        <v>45.488918386227425</v>
      </c>
      <c r="AJ5" s="109">
        <f t="shared" si="7"/>
        <v>33.997023450384134</v>
      </c>
      <c r="AK5" s="109">
        <f t="shared" si="7"/>
        <v>28.031857125618444</v>
      </c>
      <c r="AL5" s="109">
        <f t="shared" si="7"/>
        <v>13.088773581110985</v>
      </c>
      <c r="AM5" s="109">
        <f t="shared" si="7"/>
        <v>9.8065242749688366</v>
      </c>
      <c r="AN5" s="109">
        <f t="shared" si="7"/>
        <v>10.683399702345042</v>
      </c>
      <c r="AO5" s="109">
        <f t="shared" si="7"/>
        <v>8.8894252041349944</v>
      </c>
      <c r="AP5" s="113">
        <f t="shared" si="7"/>
        <v>10.168537066087453</v>
      </c>
      <c r="AQ5" s="104">
        <v>2</v>
      </c>
      <c r="AS5" s="156" t="s">
        <v>362</v>
      </c>
      <c r="AT5" s="393"/>
      <c r="AU5" s="56"/>
      <c r="AV5" s="56"/>
      <c r="AW5" s="56"/>
      <c r="AX5" s="56"/>
      <c r="AY5" s="56"/>
      <c r="AZ5" s="396"/>
      <c r="BA5" s="393"/>
      <c r="BB5" s="56"/>
      <c r="BC5" s="56"/>
      <c r="BD5" s="56"/>
      <c r="BE5" s="56"/>
      <c r="BF5" s="56"/>
      <c r="BG5" s="57"/>
    </row>
    <row r="6" spans="1:59" x14ac:dyDescent="0.45">
      <c r="A6" s="55" t="s">
        <v>296</v>
      </c>
      <c r="B6" s="56">
        <v>-0.56389999999999996</v>
      </c>
      <c r="C6" s="57">
        <v>9.8710000000000006E-2</v>
      </c>
      <c r="E6" s="137">
        <v>3</v>
      </c>
      <c r="F6" s="2" t="s">
        <v>173</v>
      </c>
      <c r="G6" s="2">
        <v>22.2</v>
      </c>
      <c r="H6">
        <v>5.85</v>
      </c>
      <c r="I6">
        <f t="shared" si="3"/>
        <v>0.64934999999999987</v>
      </c>
      <c r="J6" s="106">
        <f t="shared" si="4"/>
        <v>97402.499999999971</v>
      </c>
      <c r="K6" s="138">
        <f t="shared" ref="K6:T6" si="10">J6/2</f>
        <v>48701.249999999985</v>
      </c>
      <c r="L6" s="138">
        <f t="shared" si="10"/>
        <v>24350.624999999993</v>
      </c>
      <c r="M6" s="138">
        <f t="shared" si="10"/>
        <v>12175.312499999996</v>
      </c>
      <c r="N6" s="138">
        <f t="shared" si="10"/>
        <v>6087.6562499999982</v>
      </c>
      <c r="O6" s="138">
        <f t="shared" si="10"/>
        <v>3043.8281249999991</v>
      </c>
      <c r="P6" s="138">
        <f t="shared" si="10"/>
        <v>1521.9140624999995</v>
      </c>
      <c r="Q6" s="138">
        <f t="shared" si="10"/>
        <v>760.95703124999977</v>
      </c>
      <c r="R6" s="138">
        <f t="shared" si="10"/>
        <v>380.47851562499989</v>
      </c>
      <c r="S6" s="138">
        <f t="shared" si="10"/>
        <v>190.23925781249994</v>
      </c>
      <c r="T6" s="107">
        <f t="shared" si="10"/>
        <v>95.119628906249972</v>
      </c>
      <c r="U6" s="108">
        <f t="shared" ref="U6:AE6" si="11">V23</f>
        <v>6606</v>
      </c>
      <c r="V6" s="109">
        <f t="shared" si="11"/>
        <v>6143</v>
      </c>
      <c r="W6" s="109">
        <f t="shared" si="11"/>
        <v>5989</v>
      </c>
      <c r="X6" s="109">
        <f t="shared" si="11"/>
        <v>6119</v>
      </c>
      <c r="Y6" s="109">
        <f t="shared" si="11"/>
        <v>7879</v>
      </c>
      <c r="Z6" s="109">
        <f t="shared" si="11"/>
        <v>13555</v>
      </c>
      <c r="AA6" s="109">
        <f t="shared" si="11"/>
        <v>18093</v>
      </c>
      <c r="AB6" s="109">
        <f t="shared" si="11"/>
        <v>21437</v>
      </c>
      <c r="AC6" s="109">
        <f t="shared" si="11"/>
        <v>23391</v>
      </c>
      <c r="AD6" s="109">
        <f t="shared" si="11"/>
        <v>24808</v>
      </c>
      <c r="AE6" s="109">
        <f t="shared" si="11"/>
        <v>26451</v>
      </c>
      <c r="AF6" s="108">
        <f t="shared" si="7"/>
        <v>92.984996580990313</v>
      </c>
      <c r="AG6" s="109">
        <f t="shared" si="7"/>
        <v>94.847351273078317</v>
      </c>
      <c r="AH6" s="109">
        <f t="shared" si="7"/>
        <v>95.466795382325728</v>
      </c>
      <c r="AI6" s="109">
        <f t="shared" si="7"/>
        <v>94.943888017376608</v>
      </c>
      <c r="AJ6" s="109">
        <f t="shared" si="7"/>
        <v>87.864526768834722</v>
      </c>
      <c r="AK6" s="109">
        <f t="shared" si="7"/>
        <v>65.033586742287113</v>
      </c>
      <c r="AL6" s="109">
        <f t="shared" si="7"/>
        <v>46.780097341217164</v>
      </c>
      <c r="AM6" s="109">
        <f t="shared" si="7"/>
        <v>33.329310968987571</v>
      </c>
      <c r="AN6" s="109">
        <f t="shared" si="7"/>
        <v>25.46961103736777</v>
      </c>
      <c r="AO6" s="109">
        <f t="shared" si="7"/>
        <v>19.769920759422391</v>
      </c>
      <c r="AP6" s="113">
        <f t="shared" si="7"/>
        <v>13.1611761393347</v>
      </c>
      <c r="AQ6" s="104">
        <v>3</v>
      </c>
      <c r="AS6" s="156">
        <v>7.9387499999999998</v>
      </c>
      <c r="AT6" s="393">
        <v>94.24</v>
      </c>
      <c r="AU6" s="56"/>
      <c r="AV6" s="56"/>
      <c r="AW6" s="56"/>
      <c r="AX6" s="56"/>
      <c r="AY6" s="56"/>
      <c r="AZ6" s="396"/>
      <c r="BA6" s="393"/>
      <c r="BB6" s="56"/>
      <c r="BC6" s="56"/>
      <c r="BD6" s="56"/>
      <c r="BE6" s="56"/>
      <c r="BF6" s="56"/>
      <c r="BG6" s="57"/>
    </row>
    <row r="7" spans="1:59" x14ac:dyDescent="0.45">
      <c r="A7" s="55" t="s">
        <v>297</v>
      </c>
      <c r="B7" s="56"/>
      <c r="C7" s="57"/>
      <c r="E7" s="137">
        <v>4</v>
      </c>
      <c r="F7" s="2" t="s">
        <v>180</v>
      </c>
      <c r="G7" s="2">
        <v>55.3</v>
      </c>
      <c r="H7">
        <v>1.23</v>
      </c>
      <c r="I7">
        <f t="shared" si="3"/>
        <v>0.34009499999999998</v>
      </c>
      <c r="J7" s="106">
        <f t="shared" si="4"/>
        <v>51014.25</v>
      </c>
      <c r="K7" s="138">
        <f t="shared" ref="K7:T7" si="12">J7/2</f>
        <v>25507.125</v>
      </c>
      <c r="L7" s="138">
        <f t="shared" si="12"/>
        <v>12753.5625</v>
      </c>
      <c r="M7" s="138">
        <f t="shared" si="12"/>
        <v>6376.78125</v>
      </c>
      <c r="N7" s="138">
        <f t="shared" si="12"/>
        <v>3188.390625</v>
      </c>
      <c r="O7" s="138">
        <f t="shared" si="12"/>
        <v>1594.1953125</v>
      </c>
      <c r="P7" s="138">
        <f t="shared" si="12"/>
        <v>797.09765625</v>
      </c>
      <c r="Q7" s="138">
        <f t="shared" si="12"/>
        <v>398.548828125</v>
      </c>
      <c r="R7" s="138">
        <f t="shared" si="12"/>
        <v>199.2744140625</v>
      </c>
      <c r="S7" s="138">
        <f t="shared" si="12"/>
        <v>99.63720703125</v>
      </c>
      <c r="T7" s="107">
        <f t="shared" si="12"/>
        <v>49.818603515625</v>
      </c>
      <c r="U7" s="108">
        <f t="shared" ref="U7:AE7" si="13">V24</f>
        <v>8590</v>
      </c>
      <c r="V7" s="109">
        <f t="shared" si="13"/>
        <v>12885</v>
      </c>
      <c r="W7" s="109">
        <f t="shared" si="13"/>
        <v>17534</v>
      </c>
      <c r="X7" s="109">
        <f t="shared" si="13"/>
        <v>21417</v>
      </c>
      <c r="Y7" s="109">
        <f t="shared" si="13"/>
        <v>22871</v>
      </c>
      <c r="Z7" s="109">
        <f t="shared" si="13"/>
        <v>25355</v>
      </c>
      <c r="AA7" s="109">
        <f t="shared" si="13"/>
        <v>27987</v>
      </c>
      <c r="AB7" s="109">
        <f t="shared" si="13"/>
        <v>28463</v>
      </c>
      <c r="AC7" s="109">
        <f t="shared" si="13"/>
        <v>28342</v>
      </c>
      <c r="AD7" s="109">
        <f t="shared" si="13"/>
        <v>29792</v>
      </c>
      <c r="AE7" s="109">
        <f t="shared" si="13"/>
        <v>29809</v>
      </c>
      <c r="AF7" s="108">
        <f t="shared" si="7"/>
        <v>85.00462571899763</v>
      </c>
      <c r="AG7" s="109">
        <f t="shared" si="7"/>
        <v>67.728570853947957</v>
      </c>
      <c r="AH7" s="109">
        <f t="shared" si="7"/>
        <v>49.028599010498375</v>
      </c>
      <c r="AI7" s="109">
        <f t="shared" si="7"/>
        <v>33.409758255902815</v>
      </c>
      <c r="AJ7" s="109">
        <f t="shared" si="7"/>
        <v>27.561240497164235</v>
      </c>
      <c r="AK7" s="109">
        <f t="shared" si="7"/>
        <v>17.569687462290332</v>
      </c>
      <c r="AL7" s="109">
        <f t="shared" si="7"/>
        <v>6.9828245042435952</v>
      </c>
      <c r="AM7" s="109">
        <f t="shared" si="7"/>
        <v>5.0681790756606659</v>
      </c>
      <c r="AN7" s="109">
        <f t="shared" si="7"/>
        <v>5.5548851614979213</v>
      </c>
      <c r="AO7" s="109">
        <f t="shared" si="7"/>
        <v>-0.27754313985761314</v>
      </c>
      <c r="AP7" s="113">
        <f t="shared" si="7"/>
        <v>-0.34592333373556983</v>
      </c>
      <c r="AQ7" s="104">
        <v>4</v>
      </c>
      <c r="AS7" s="156">
        <v>3.9693800000000001</v>
      </c>
      <c r="AT7" s="393">
        <v>93.91</v>
      </c>
      <c r="AU7" s="56"/>
      <c r="AV7" s="56"/>
      <c r="AW7" s="56"/>
      <c r="AX7" s="56"/>
      <c r="AY7" s="56"/>
      <c r="AZ7" s="396"/>
      <c r="BA7" s="393"/>
      <c r="BB7" s="56"/>
      <c r="BC7" s="56"/>
      <c r="BD7" s="56"/>
      <c r="BE7" s="56"/>
      <c r="BF7" s="56"/>
      <c r="BG7" s="57"/>
    </row>
    <row r="8" spans="1:59" x14ac:dyDescent="0.45">
      <c r="A8" s="55" t="s">
        <v>295</v>
      </c>
      <c r="B8" s="56" t="s">
        <v>298</v>
      </c>
      <c r="C8" s="57" t="s">
        <v>299</v>
      </c>
      <c r="E8" s="137">
        <v>5</v>
      </c>
      <c r="F8" s="2" t="s">
        <v>174</v>
      </c>
      <c r="G8" s="2">
        <v>13.6</v>
      </c>
      <c r="H8">
        <v>11.5</v>
      </c>
      <c r="I8">
        <f t="shared" si="3"/>
        <v>0.78200000000000003</v>
      </c>
      <c r="J8" s="106">
        <f t="shared" si="4"/>
        <v>117300</v>
      </c>
      <c r="K8" s="138">
        <f t="shared" ref="K8:T8" si="14">J8/2</f>
        <v>58650</v>
      </c>
      <c r="L8" s="138">
        <f t="shared" si="14"/>
        <v>29325</v>
      </c>
      <c r="M8" s="138">
        <f t="shared" si="14"/>
        <v>14662.5</v>
      </c>
      <c r="N8" s="138">
        <f t="shared" si="14"/>
        <v>7331.25</v>
      </c>
      <c r="O8" s="138">
        <f t="shared" si="14"/>
        <v>3665.625</v>
      </c>
      <c r="P8" s="138">
        <f t="shared" si="14"/>
        <v>1832.8125</v>
      </c>
      <c r="Q8" s="138">
        <f t="shared" si="14"/>
        <v>916.40625</v>
      </c>
      <c r="R8" s="138">
        <f t="shared" si="14"/>
        <v>458.203125</v>
      </c>
      <c r="S8" s="138">
        <f t="shared" si="14"/>
        <v>229.1015625</v>
      </c>
      <c r="T8" s="107">
        <f t="shared" si="14"/>
        <v>114.55078125</v>
      </c>
      <c r="U8" s="108">
        <f t="shared" ref="U8:AE8" si="15">V25</f>
        <v>6687</v>
      </c>
      <c r="V8" s="109">
        <f t="shared" si="15"/>
        <v>6418</v>
      </c>
      <c r="W8" s="109">
        <f t="shared" si="15"/>
        <v>6315</v>
      </c>
      <c r="X8" s="109">
        <f t="shared" si="15"/>
        <v>7485</v>
      </c>
      <c r="Y8" s="109">
        <f t="shared" si="15"/>
        <v>10518</v>
      </c>
      <c r="Z8" s="109">
        <f t="shared" si="15"/>
        <v>15172</v>
      </c>
      <c r="AA8" s="109">
        <f t="shared" si="15"/>
        <v>18898</v>
      </c>
      <c r="AB8" s="109">
        <f t="shared" si="15"/>
        <v>22664</v>
      </c>
      <c r="AC8" s="109">
        <f t="shared" si="15"/>
        <v>24341</v>
      </c>
      <c r="AD8" s="109">
        <f t="shared" si="15"/>
        <v>27396</v>
      </c>
      <c r="AE8" s="109">
        <f t="shared" si="15"/>
        <v>27324</v>
      </c>
      <c r="AF8" s="108">
        <f t="shared" si="7"/>
        <v>92.659185068983547</v>
      </c>
      <c r="AG8" s="109">
        <f t="shared" si="7"/>
        <v>93.741201077993651</v>
      </c>
      <c r="AH8" s="109">
        <f t="shared" si="7"/>
        <v>94.155504605607177</v>
      </c>
      <c r="AI8" s="109">
        <f t="shared" si="7"/>
        <v>89.449338321065127</v>
      </c>
      <c r="AJ8" s="109">
        <f t="shared" si="7"/>
        <v>77.249507260367636</v>
      </c>
      <c r="AK8" s="109">
        <f t="shared" si="7"/>
        <v>58.52942359518925</v>
      </c>
      <c r="AL8" s="109">
        <f t="shared" si="7"/>
        <v>43.542094042878396</v>
      </c>
      <c r="AM8" s="109">
        <f t="shared" si="7"/>
        <v>28.39386991673706</v>
      </c>
      <c r="AN8" s="109">
        <f t="shared" si="7"/>
        <v>21.648364908893441</v>
      </c>
      <c r="AO8" s="109">
        <f t="shared" si="7"/>
        <v>9.3600418325891894</v>
      </c>
      <c r="AP8" s="113">
        <f t="shared" si="7"/>
        <v>9.6496520654840907</v>
      </c>
      <c r="AQ8" s="104">
        <v>5</v>
      </c>
      <c r="AS8" s="156">
        <v>1.9846900000000001</v>
      </c>
      <c r="AT8" s="393">
        <v>89.87</v>
      </c>
      <c r="AU8" s="56"/>
      <c r="AV8" s="56"/>
      <c r="AW8" s="56"/>
      <c r="AX8" s="56"/>
      <c r="AY8" s="56"/>
      <c r="AZ8" s="396"/>
      <c r="BA8" s="393"/>
      <c r="BB8" s="56"/>
      <c r="BC8" s="56"/>
      <c r="BD8" s="56"/>
      <c r="BE8" s="56"/>
      <c r="BF8" s="56"/>
      <c r="BG8" s="57"/>
    </row>
    <row r="9" spans="1:59" x14ac:dyDescent="0.45">
      <c r="A9" s="55" t="s">
        <v>296</v>
      </c>
      <c r="B9" s="56" t="s">
        <v>300</v>
      </c>
      <c r="C9" s="57" t="s">
        <v>301</v>
      </c>
      <c r="E9" s="137">
        <v>6</v>
      </c>
      <c r="F9" s="2" t="s">
        <v>181</v>
      </c>
      <c r="G9" s="2">
        <v>28.9</v>
      </c>
      <c r="H9">
        <v>9.59</v>
      </c>
      <c r="I9">
        <f t="shared" si="3"/>
        <v>1.3857550000000001</v>
      </c>
      <c r="J9" s="106">
        <f t="shared" si="4"/>
        <v>207863.25</v>
      </c>
      <c r="K9" s="138">
        <f t="shared" ref="K9:T9" si="16">J9/2</f>
        <v>103931.625</v>
      </c>
      <c r="L9" s="138">
        <f t="shared" si="16"/>
        <v>51965.8125</v>
      </c>
      <c r="M9" s="138">
        <f t="shared" si="16"/>
        <v>25982.90625</v>
      </c>
      <c r="N9" s="138">
        <f t="shared" si="16"/>
        <v>12991.453125</v>
      </c>
      <c r="O9" s="138">
        <f t="shared" si="16"/>
        <v>6495.7265625</v>
      </c>
      <c r="P9" s="138">
        <f t="shared" si="16"/>
        <v>3247.86328125</v>
      </c>
      <c r="Q9" s="138">
        <f t="shared" si="16"/>
        <v>1623.931640625</v>
      </c>
      <c r="R9" s="138">
        <f t="shared" si="16"/>
        <v>811.9658203125</v>
      </c>
      <c r="S9" s="138">
        <f t="shared" si="16"/>
        <v>405.98291015625</v>
      </c>
      <c r="T9" s="107">
        <f t="shared" si="16"/>
        <v>202.991455078125</v>
      </c>
      <c r="U9" s="108">
        <f t="shared" ref="U9:AE9" si="17">V26</f>
        <v>7078</v>
      </c>
      <c r="V9" s="109">
        <f t="shared" si="17"/>
        <v>7682</v>
      </c>
      <c r="W9" s="109">
        <f t="shared" si="17"/>
        <v>9157</v>
      </c>
      <c r="X9" s="109">
        <f t="shared" si="17"/>
        <v>12754</v>
      </c>
      <c r="Y9" s="109">
        <f t="shared" si="17"/>
        <v>17453</v>
      </c>
      <c r="Z9" s="109">
        <f t="shared" si="17"/>
        <v>20190</v>
      </c>
      <c r="AA9" s="109">
        <f t="shared" si="17"/>
        <v>22726</v>
      </c>
      <c r="AB9" s="109">
        <f t="shared" si="17"/>
        <v>24503</v>
      </c>
      <c r="AC9" s="109">
        <f t="shared" si="17"/>
        <v>25844</v>
      </c>
      <c r="AD9" s="109">
        <f t="shared" si="17"/>
        <v>27065</v>
      </c>
      <c r="AE9" s="109">
        <f t="shared" si="17"/>
        <v>26766</v>
      </c>
      <c r="AF9" s="108">
        <f t="shared" si="7"/>
        <v>91.086440609790429</v>
      </c>
      <c r="AG9" s="109">
        <f t="shared" si="7"/>
        <v>88.656932544949925</v>
      </c>
      <c r="AH9" s="109">
        <f t="shared" si="7"/>
        <v>82.723945134950327</v>
      </c>
      <c r="AI9" s="109">
        <f t="shared" si="7"/>
        <v>68.255500583242821</v>
      </c>
      <c r="AJ9" s="109">
        <f t="shared" si="7"/>
        <v>49.354410522505134</v>
      </c>
      <c r="AK9" s="109">
        <f t="shared" si="7"/>
        <v>38.345199308153333</v>
      </c>
      <c r="AL9" s="109">
        <f t="shared" si="7"/>
        <v>28.144483327299781</v>
      </c>
      <c r="AM9" s="109">
        <f t="shared" si="7"/>
        <v>20.996741884879938</v>
      </c>
      <c r="AN9" s="109">
        <f t="shared" si="7"/>
        <v>15.602751297212507</v>
      </c>
      <c r="AO9" s="109">
        <f t="shared" si="7"/>
        <v>10.691444431036572</v>
      </c>
      <c r="AP9" s="113">
        <f t="shared" si="7"/>
        <v>11.89413137041953</v>
      </c>
      <c r="AQ9" s="104">
        <v>6</v>
      </c>
      <c r="AS9" s="156">
        <v>0.99234</v>
      </c>
      <c r="AT9" s="393">
        <v>74.58</v>
      </c>
      <c r="AU9" s="56"/>
      <c r="AV9" s="56"/>
      <c r="AW9" s="56"/>
      <c r="AX9" s="56"/>
      <c r="AY9" s="56"/>
      <c r="AZ9" s="396"/>
      <c r="BA9" s="393"/>
      <c r="BB9" s="56"/>
      <c r="BC9" s="56"/>
      <c r="BD9" s="56"/>
      <c r="BE9" s="56"/>
      <c r="BF9" s="56"/>
      <c r="BG9" s="57"/>
    </row>
    <row r="10" spans="1:59" x14ac:dyDescent="0.45">
      <c r="A10" s="55" t="s">
        <v>302</v>
      </c>
      <c r="B10" s="56"/>
      <c r="C10" s="57"/>
      <c r="E10" s="139">
        <v>7</v>
      </c>
      <c r="F10" s="114" t="s">
        <v>175</v>
      </c>
      <c r="G10" s="114">
        <v>13.8</v>
      </c>
      <c r="H10" s="69">
        <v>13.9</v>
      </c>
      <c r="I10" s="69">
        <f t="shared" si="3"/>
        <v>0.95910000000000006</v>
      </c>
      <c r="J10" s="106">
        <f t="shared" si="4"/>
        <v>143865</v>
      </c>
      <c r="K10" s="115">
        <f t="shared" ref="K10:T10" si="18">J10/2</f>
        <v>71932.5</v>
      </c>
      <c r="L10" s="115">
        <f t="shared" si="18"/>
        <v>35966.25</v>
      </c>
      <c r="M10" s="115">
        <f t="shared" si="18"/>
        <v>17983.125</v>
      </c>
      <c r="N10" s="115">
        <f t="shared" si="18"/>
        <v>8991.5625</v>
      </c>
      <c r="O10" s="115">
        <f t="shared" si="18"/>
        <v>4495.78125</v>
      </c>
      <c r="P10" s="115">
        <f t="shared" si="18"/>
        <v>2247.890625</v>
      </c>
      <c r="Q10" s="115">
        <f t="shared" si="18"/>
        <v>1123.9453125</v>
      </c>
      <c r="R10" s="115">
        <f t="shared" si="18"/>
        <v>561.97265625</v>
      </c>
      <c r="S10" s="115">
        <f t="shared" si="18"/>
        <v>280.986328125</v>
      </c>
      <c r="T10" s="116">
        <f t="shared" si="18"/>
        <v>140.4931640625</v>
      </c>
      <c r="U10" s="117">
        <f t="shared" ref="U10:AE10" si="19">V27</f>
        <v>6137</v>
      </c>
      <c r="V10" s="118">
        <f t="shared" si="19"/>
        <v>5490</v>
      </c>
      <c r="W10" s="118">
        <f t="shared" si="19"/>
        <v>6123</v>
      </c>
      <c r="X10" s="118">
        <f t="shared" si="19"/>
        <v>8074</v>
      </c>
      <c r="Y10" s="118">
        <f t="shared" si="19"/>
        <v>10995</v>
      </c>
      <c r="Z10" s="118">
        <f t="shared" si="19"/>
        <v>16169</v>
      </c>
      <c r="AA10" s="118">
        <f t="shared" si="19"/>
        <v>20479</v>
      </c>
      <c r="AB10" s="118">
        <f t="shared" si="19"/>
        <v>23449</v>
      </c>
      <c r="AC10" s="118">
        <f t="shared" si="19"/>
        <v>25009</v>
      </c>
      <c r="AD10" s="118">
        <f t="shared" si="19"/>
        <v>26205</v>
      </c>
      <c r="AE10" s="118">
        <f t="shared" si="19"/>
        <v>26449</v>
      </c>
      <c r="AF10" s="108">
        <f t="shared" si="7"/>
        <v>94.871485459152893</v>
      </c>
      <c r="AG10" s="109">
        <f t="shared" si="7"/>
        <v>97.47395519086119</v>
      </c>
      <c r="AH10" s="109">
        <f t="shared" si="7"/>
        <v>94.927798559993562</v>
      </c>
      <c r="AI10" s="109">
        <f t="shared" si="7"/>
        <v>87.080165721411049</v>
      </c>
      <c r="AJ10" s="109">
        <f t="shared" si="7"/>
        <v>75.330839467438963</v>
      </c>
      <c r="AK10" s="109">
        <f t="shared" si="7"/>
        <v>54.519126342464105</v>
      </c>
      <c r="AL10" s="109">
        <f t="shared" si="7"/>
        <v>37.182736012227991</v>
      </c>
      <c r="AM10" s="109">
        <f t="shared" si="7"/>
        <v>25.236313905313551</v>
      </c>
      <c r="AN10" s="109">
        <f t="shared" si="7"/>
        <v>18.961425525924142</v>
      </c>
      <c r="AO10" s="109">
        <f t="shared" si="7"/>
        <v>14.150677768392256</v>
      </c>
      <c r="AP10" s="113">
        <f t="shared" si="7"/>
        <v>13.169220868026215</v>
      </c>
      <c r="AQ10" s="104">
        <v>7</v>
      </c>
      <c r="AS10" s="156">
        <v>0.49617</v>
      </c>
      <c r="AT10" s="393">
        <v>56.19</v>
      </c>
      <c r="AU10" s="56"/>
      <c r="AV10" s="56"/>
      <c r="AW10" s="56"/>
      <c r="AX10" s="56"/>
      <c r="AY10" s="56"/>
      <c r="AZ10" s="396"/>
      <c r="BA10" s="393"/>
      <c r="BB10" s="56"/>
      <c r="BC10" s="56"/>
      <c r="BD10" s="56"/>
      <c r="BE10" s="56"/>
      <c r="BF10" s="56"/>
      <c r="BG10" s="57"/>
    </row>
    <row r="11" spans="1:59" x14ac:dyDescent="0.45">
      <c r="A11" s="55" t="s">
        <v>303</v>
      </c>
      <c r="B11" s="56">
        <v>76</v>
      </c>
      <c r="C11" s="57">
        <v>76</v>
      </c>
      <c r="E11" s="137">
        <v>8</v>
      </c>
      <c r="F11" s="2" t="s">
        <v>182</v>
      </c>
      <c r="G11" s="2">
        <v>20.2</v>
      </c>
      <c r="H11">
        <v>13.4</v>
      </c>
      <c r="I11">
        <f t="shared" si="3"/>
        <v>1.3533999999999999</v>
      </c>
      <c r="J11" s="106">
        <f t="shared" si="4"/>
        <v>203010</v>
      </c>
      <c r="K11" s="138">
        <f t="shared" ref="K11:T11" si="20">J11/2</f>
        <v>101505</v>
      </c>
      <c r="L11" s="138">
        <f t="shared" si="20"/>
        <v>50752.5</v>
      </c>
      <c r="M11" s="138">
        <f t="shared" si="20"/>
        <v>25376.25</v>
      </c>
      <c r="N11" s="138">
        <f t="shared" si="20"/>
        <v>12688.125</v>
      </c>
      <c r="O11" s="138">
        <f t="shared" si="20"/>
        <v>6344.0625</v>
      </c>
      <c r="P11" s="138">
        <f t="shared" si="20"/>
        <v>3172.03125</v>
      </c>
      <c r="Q11" s="138">
        <f t="shared" si="20"/>
        <v>1586.015625</v>
      </c>
      <c r="R11" s="138">
        <f t="shared" si="20"/>
        <v>793.0078125</v>
      </c>
      <c r="S11" s="138">
        <f t="shared" si="20"/>
        <v>396.50390625</v>
      </c>
      <c r="T11" s="107">
        <f t="shared" si="20"/>
        <v>198.251953125</v>
      </c>
      <c r="U11" s="108">
        <f t="shared" ref="U11:AE11" si="21">V31</f>
        <v>9115</v>
      </c>
      <c r="V11" s="109">
        <f t="shared" si="21"/>
        <v>8750</v>
      </c>
      <c r="W11" s="109">
        <f t="shared" si="21"/>
        <v>10518</v>
      </c>
      <c r="X11" s="109">
        <f t="shared" si="21"/>
        <v>14707</v>
      </c>
      <c r="Y11" s="109">
        <f t="shared" si="21"/>
        <v>17533</v>
      </c>
      <c r="Z11" s="109">
        <f t="shared" si="21"/>
        <v>21615</v>
      </c>
      <c r="AA11" s="109">
        <f t="shared" si="21"/>
        <v>23831</v>
      </c>
      <c r="AB11" s="109">
        <f t="shared" si="21"/>
        <v>25850</v>
      </c>
      <c r="AC11" s="109">
        <f t="shared" si="21"/>
        <v>26899</v>
      </c>
      <c r="AD11" s="109">
        <f t="shared" si="21"/>
        <v>29050</v>
      </c>
      <c r="AE11" s="109">
        <f t="shared" si="21"/>
        <v>28435</v>
      </c>
      <c r="AF11" s="108">
        <f t="shared" ref="AF11:AP17" si="22">100-100*((U11-$AI$31)/($AI$32-$AI$31))</f>
        <v>85.02205679625034</v>
      </c>
      <c r="AG11" s="109">
        <f t="shared" si="22"/>
        <v>86.279983457402807</v>
      </c>
      <c r="AH11" s="109">
        <f t="shared" si="22"/>
        <v>80.186793493245105</v>
      </c>
      <c r="AI11" s="109">
        <f t="shared" si="22"/>
        <v>65.749931072511714</v>
      </c>
      <c r="AJ11" s="109">
        <f t="shared" si="22"/>
        <v>56.010476978218918</v>
      </c>
      <c r="AK11" s="109">
        <f t="shared" si="22"/>
        <v>41.942376619795972</v>
      </c>
      <c r="AL11" s="109">
        <f t="shared" si="22"/>
        <v>34.305210918114142</v>
      </c>
      <c r="AM11" s="109">
        <f t="shared" si="22"/>
        <v>27.346980976013242</v>
      </c>
      <c r="AN11" s="109">
        <f t="shared" si="22"/>
        <v>23.731734215605186</v>
      </c>
      <c r="AO11" s="109">
        <f t="shared" si="22"/>
        <v>16.318582850840912</v>
      </c>
      <c r="AP11" s="113">
        <f t="shared" si="22"/>
        <v>18.43810311552248</v>
      </c>
      <c r="AQ11" s="104">
        <v>8</v>
      </c>
      <c r="AS11" s="156">
        <v>0.24809</v>
      </c>
      <c r="AT11" s="393">
        <v>43.22</v>
      </c>
      <c r="AU11" s="56"/>
      <c r="AV11" s="56"/>
      <c r="AW11" s="56"/>
      <c r="AX11" s="56"/>
      <c r="AY11" s="56"/>
      <c r="AZ11" s="396"/>
      <c r="BA11" s="393"/>
      <c r="BB11" s="56"/>
      <c r="BC11" s="56"/>
      <c r="BD11" s="56"/>
      <c r="BE11" s="56"/>
      <c r="BF11" s="56"/>
      <c r="BG11" s="57"/>
    </row>
    <row r="12" spans="1:59" x14ac:dyDescent="0.45">
      <c r="A12" s="55" t="s">
        <v>304</v>
      </c>
      <c r="B12" s="56">
        <v>0.94159999999999999</v>
      </c>
      <c r="C12" s="57">
        <v>0.8417</v>
      </c>
      <c r="E12" s="137">
        <v>9</v>
      </c>
      <c r="F12" s="2" t="s">
        <v>176</v>
      </c>
      <c r="G12" s="2">
        <v>15.8</v>
      </c>
      <c r="H12">
        <v>13.6</v>
      </c>
      <c r="I12">
        <f t="shared" si="3"/>
        <v>1.0744</v>
      </c>
      <c r="J12" s="106">
        <f t="shared" si="4"/>
        <v>161160</v>
      </c>
      <c r="K12" s="138">
        <f t="shared" ref="K12:T12" si="23">J12/2</f>
        <v>80580</v>
      </c>
      <c r="L12" s="138">
        <f t="shared" si="23"/>
        <v>40290</v>
      </c>
      <c r="M12" s="138">
        <f t="shared" si="23"/>
        <v>20145</v>
      </c>
      <c r="N12" s="138">
        <f t="shared" si="23"/>
        <v>10072.5</v>
      </c>
      <c r="O12" s="138">
        <f t="shared" si="23"/>
        <v>5036.25</v>
      </c>
      <c r="P12" s="138">
        <f t="shared" si="23"/>
        <v>2518.125</v>
      </c>
      <c r="Q12" s="138">
        <f t="shared" si="23"/>
        <v>1259.0625</v>
      </c>
      <c r="R12" s="138">
        <f t="shared" si="23"/>
        <v>629.53125</v>
      </c>
      <c r="S12" s="138">
        <f t="shared" si="23"/>
        <v>314.765625</v>
      </c>
      <c r="T12" s="107">
        <f t="shared" si="23"/>
        <v>157.3828125</v>
      </c>
      <c r="U12" s="108">
        <f t="shared" ref="U12:AE12" si="24">V32</f>
        <v>7924</v>
      </c>
      <c r="V12" s="109">
        <f t="shared" si="24"/>
        <v>6943</v>
      </c>
      <c r="W12" s="109">
        <f t="shared" si="24"/>
        <v>8492</v>
      </c>
      <c r="X12" s="109">
        <f t="shared" si="24"/>
        <v>12807</v>
      </c>
      <c r="Y12" s="109">
        <f t="shared" si="24"/>
        <v>16465</v>
      </c>
      <c r="Z12" s="109">
        <f t="shared" si="24"/>
        <v>19449</v>
      </c>
      <c r="AA12" s="109">
        <f t="shared" si="24"/>
        <v>23781</v>
      </c>
      <c r="AB12" s="109">
        <f t="shared" si="24"/>
        <v>26431</v>
      </c>
      <c r="AC12" s="109">
        <f t="shared" si="24"/>
        <v>25945</v>
      </c>
      <c r="AD12" s="109">
        <f t="shared" si="24"/>
        <v>29246</v>
      </c>
      <c r="AE12" s="109">
        <f t="shared" si="24"/>
        <v>29276</v>
      </c>
      <c r="AF12" s="108">
        <f t="shared" si="22"/>
        <v>89.126688723462919</v>
      </c>
      <c r="AG12" s="109">
        <f t="shared" si="22"/>
        <v>92.507582023711052</v>
      </c>
      <c r="AH12" s="109">
        <f t="shared" si="22"/>
        <v>87.169148056244836</v>
      </c>
      <c r="AI12" s="109">
        <f t="shared" si="22"/>
        <v>72.298042459332777</v>
      </c>
      <c r="AJ12" s="109">
        <f t="shared" si="22"/>
        <v>59.691204852495176</v>
      </c>
      <c r="AK12" s="109">
        <f t="shared" si="22"/>
        <v>49.407223600771985</v>
      </c>
      <c r="AL12" s="109">
        <f t="shared" si="22"/>
        <v>34.477529638819959</v>
      </c>
      <c r="AM12" s="109">
        <f t="shared" si="22"/>
        <v>25.344637441411635</v>
      </c>
      <c r="AN12" s="109">
        <f t="shared" si="22"/>
        <v>27.019575406672175</v>
      </c>
      <c r="AO12" s="109">
        <f t="shared" si="22"/>
        <v>15.643093465674113</v>
      </c>
      <c r="AP12" s="113">
        <f t="shared" si="22"/>
        <v>15.539702233250622</v>
      </c>
      <c r="AQ12" s="104">
        <v>9</v>
      </c>
      <c r="AS12" s="156">
        <v>0.12404</v>
      </c>
      <c r="AT12" s="393">
        <v>22.66</v>
      </c>
      <c r="AU12" s="56"/>
      <c r="AV12" s="56"/>
      <c r="AW12" s="56"/>
      <c r="AX12" s="56"/>
      <c r="AY12" s="56"/>
      <c r="AZ12" s="396"/>
      <c r="BA12" s="393"/>
      <c r="BB12" s="56"/>
      <c r="BC12" s="56"/>
      <c r="BD12" s="56"/>
      <c r="BE12" s="56"/>
      <c r="BF12" s="56"/>
      <c r="BG12" s="57"/>
    </row>
    <row r="13" spans="1:59" x14ac:dyDescent="0.45">
      <c r="A13" s="55" t="s">
        <v>305</v>
      </c>
      <c r="B13" s="56">
        <v>4595</v>
      </c>
      <c r="C13" s="57">
        <v>9043</v>
      </c>
      <c r="E13" s="137">
        <v>10</v>
      </c>
      <c r="F13" s="2" t="s">
        <v>183</v>
      </c>
      <c r="G13" s="2">
        <v>21.2</v>
      </c>
      <c r="H13">
        <v>13.3</v>
      </c>
      <c r="I13">
        <f t="shared" si="3"/>
        <v>1.4097999999999999</v>
      </c>
      <c r="J13" s="106">
        <f t="shared" si="4"/>
        <v>211470</v>
      </c>
      <c r="K13" s="138">
        <f t="shared" ref="K13:T13" si="25">J13/2</f>
        <v>105735</v>
      </c>
      <c r="L13" s="138">
        <f t="shared" si="25"/>
        <v>52867.5</v>
      </c>
      <c r="M13" s="138">
        <f t="shared" si="25"/>
        <v>26433.75</v>
      </c>
      <c r="N13" s="138">
        <f t="shared" si="25"/>
        <v>13216.875</v>
      </c>
      <c r="O13" s="138">
        <f t="shared" si="25"/>
        <v>6608.4375</v>
      </c>
      <c r="P13" s="138">
        <f t="shared" si="25"/>
        <v>3304.21875</v>
      </c>
      <c r="Q13" s="138">
        <f t="shared" si="25"/>
        <v>1652.109375</v>
      </c>
      <c r="R13" s="138">
        <f t="shared" si="25"/>
        <v>826.0546875</v>
      </c>
      <c r="S13" s="138">
        <f t="shared" si="25"/>
        <v>413.02734375</v>
      </c>
      <c r="T13" s="107">
        <f t="shared" si="25"/>
        <v>206.513671875</v>
      </c>
      <c r="U13" s="108">
        <f t="shared" ref="U13:AE13" si="26">V33</f>
        <v>14402</v>
      </c>
      <c r="V13" s="109">
        <f t="shared" si="26"/>
        <v>11808</v>
      </c>
      <c r="W13" s="109">
        <f t="shared" si="26"/>
        <v>15045</v>
      </c>
      <c r="X13" s="109">
        <f t="shared" si="26"/>
        <v>19279</v>
      </c>
      <c r="Y13" s="109">
        <f t="shared" si="26"/>
        <v>21218</v>
      </c>
      <c r="Z13" s="109">
        <f t="shared" si="26"/>
        <v>22758</v>
      </c>
      <c r="AA13" s="109">
        <f t="shared" si="26"/>
        <v>25057</v>
      </c>
      <c r="AB13" s="109">
        <f t="shared" si="26"/>
        <v>25901</v>
      </c>
      <c r="AC13" s="109">
        <f t="shared" si="26"/>
        <v>28096</v>
      </c>
      <c r="AD13" s="109">
        <f t="shared" si="26"/>
        <v>29596</v>
      </c>
      <c r="AE13" s="109">
        <f t="shared" si="26"/>
        <v>30304</v>
      </c>
      <c r="AF13" s="108">
        <f t="shared" si="22"/>
        <v>66.801075268817215</v>
      </c>
      <c r="AG13" s="109">
        <f t="shared" si="22"/>
        <v>75.740970499035015</v>
      </c>
      <c r="AH13" s="109">
        <f t="shared" si="22"/>
        <v>64.585056520540391</v>
      </c>
      <c r="AI13" s="109">
        <f t="shared" si="22"/>
        <v>49.993107251171764</v>
      </c>
      <c r="AJ13" s="109">
        <f t="shared" si="22"/>
        <v>43.310587262200158</v>
      </c>
      <c r="AK13" s="109">
        <f t="shared" si="22"/>
        <v>38.003170664460981</v>
      </c>
      <c r="AL13" s="109">
        <f t="shared" si="22"/>
        <v>30.07995588640749</v>
      </c>
      <c r="AM13" s="109">
        <f t="shared" si="22"/>
        <v>27.1712158808933</v>
      </c>
      <c r="AN13" s="109">
        <f t="shared" si="22"/>
        <v>19.606424041907914</v>
      </c>
      <c r="AO13" s="109">
        <f t="shared" si="22"/>
        <v>14.436862420733391</v>
      </c>
      <c r="AP13" s="113">
        <f t="shared" si="22"/>
        <v>11.996829335539019</v>
      </c>
      <c r="AQ13" s="104">
        <v>10</v>
      </c>
      <c r="AS13" s="156">
        <v>6.2019999999999999E-2</v>
      </c>
      <c r="AT13" s="393">
        <v>16.100000000000001</v>
      </c>
      <c r="AU13" s="56"/>
      <c r="AV13" s="56"/>
      <c r="AW13" s="56"/>
      <c r="AX13" s="56"/>
      <c r="AY13" s="56"/>
      <c r="AZ13" s="396"/>
      <c r="BA13" s="393"/>
      <c r="BB13" s="56"/>
      <c r="BC13" s="56"/>
      <c r="BD13" s="56"/>
      <c r="BE13" s="56"/>
      <c r="BF13" s="56"/>
      <c r="BG13" s="57"/>
    </row>
    <row r="14" spans="1:59" x14ac:dyDescent="0.45">
      <c r="A14" s="55" t="s">
        <v>306</v>
      </c>
      <c r="B14" s="56">
        <v>7.7759999999999998</v>
      </c>
      <c r="C14" s="57">
        <v>10.91</v>
      </c>
      <c r="E14" s="137">
        <v>11</v>
      </c>
      <c r="F14" s="2" t="s">
        <v>177</v>
      </c>
      <c r="G14" s="2">
        <v>12.6</v>
      </c>
      <c r="H14">
        <v>18</v>
      </c>
      <c r="I14">
        <f t="shared" si="3"/>
        <v>1.1339999999999999</v>
      </c>
      <c r="J14" s="106">
        <f t="shared" si="4"/>
        <v>170099.99999999997</v>
      </c>
      <c r="K14" s="138">
        <f t="shared" ref="K14:T14" si="27">J14/2</f>
        <v>85049.999999999985</v>
      </c>
      <c r="L14" s="138">
        <f t="shared" si="27"/>
        <v>42524.999999999993</v>
      </c>
      <c r="M14" s="138">
        <f t="shared" si="27"/>
        <v>21262.499999999996</v>
      </c>
      <c r="N14" s="138">
        <f t="shared" si="27"/>
        <v>10631.249999999998</v>
      </c>
      <c r="O14" s="138">
        <f t="shared" si="27"/>
        <v>5315.6249999999991</v>
      </c>
      <c r="P14" s="138">
        <f t="shared" si="27"/>
        <v>2657.8124999999995</v>
      </c>
      <c r="Q14" s="138">
        <f t="shared" si="27"/>
        <v>1328.9062499999998</v>
      </c>
      <c r="R14" s="138">
        <f t="shared" si="27"/>
        <v>664.45312499999989</v>
      </c>
      <c r="S14" s="138">
        <f t="shared" si="27"/>
        <v>332.22656249999994</v>
      </c>
      <c r="T14" s="107">
        <f t="shared" si="27"/>
        <v>166.11328124999997</v>
      </c>
      <c r="U14" s="108">
        <f t="shared" ref="U14:AE14" si="28">V34</f>
        <v>7597</v>
      </c>
      <c r="V14" s="109">
        <f t="shared" si="28"/>
        <v>6823</v>
      </c>
      <c r="W14" s="109">
        <f t="shared" si="28"/>
        <v>7853</v>
      </c>
      <c r="X14" s="109">
        <f t="shared" si="28"/>
        <v>10752</v>
      </c>
      <c r="Y14" s="109">
        <f t="shared" si="28"/>
        <v>13718</v>
      </c>
      <c r="Z14" s="109">
        <f t="shared" si="28"/>
        <v>18484</v>
      </c>
      <c r="AA14" s="109">
        <f t="shared" si="28"/>
        <v>19864</v>
      </c>
      <c r="AB14" s="109">
        <f t="shared" si="28"/>
        <v>23806</v>
      </c>
      <c r="AC14" s="109">
        <f t="shared" si="28"/>
        <v>27310</v>
      </c>
      <c r="AD14" s="109">
        <f t="shared" si="28"/>
        <v>28142</v>
      </c>
      <c r="AE14" s="109">
        <f t="shared" si="28"/>
        <v>29423</v>
      </c>
      <c r="AF14" s="108">
        <f t="shared" si="22"/>
        <v>90.253653156878968</v>
      </c>
      <c r="AG14" s="109">
        <f t="shared" si="22"/>
        <v>92.921146953405014</v>
      </c>
      <c r="AH14" s="109">
        <f t="shared" si="22"/>
        <v>89.371381306865175</v>
      </c>
      <c r="AI14" s="109">
        <f t="shared" si="22"/>
        <v>79.380341880341888</v>
      </c>
      <c r="AJ14" s="109">
        <f t="shared" si="22"/>
        <v>69.158395368072789</v>
      </c>
      <c r="AK14" s="109">
        <f t="shared" si="22"/>
        <v>52.732974910394262</v>
      </c>
      <c r="AL14" s="109">
        <f t="shared" si="22"/>
        <v>47.9769782189137</v>
      </c>
      <c r="AM14" s="109">
        <f t="shared" si="22"/>
        <v>34.391370278467051</v>
      </c>
      <c r="AN14" s="109">
        <f t="shared" si="22"/>
        <v>22.315274331403373</v>
      </c>
      <c r="AO14" s="109">
        <f t="shared" si="22"/>
        <v>19.447890818858554</v>
      </c>
      <c r="AP14" s="113">
        <f t="shared" si="22"/>
        <v>15.033085194375516</v>
      </c>
      <c r="AQ14" s="104">
        <v>11</v>
      </c>
      <c r="AS14" s="156">
        <v>3.1009999999999999E-2</v>
      </c>
      <c r="AT14" s="393">
        <v>10.45</v>
      </c>
      <c r="AU14" s="56"/>
      <c r="AV14" s="56"/>
      <c r="AW14" s="56"/>
      <c r="AX14" s="56"/>
      <c r="AY14" s="56"/>
      <c r="AZ14" s="396"/>
      <c r="BA14" s="393"/>
      <c r="BB14" s="56"/>
      <c r="BC14" s="56"/>
      <c r="BD14" s="56"/>
      <c r="BE14" s="56"/>
      <c r="BF14" s="56"/>
      <c r="BG14" s="57"/>
    </row>
    <row r="15" spans="1:59" x14ac:dyDescent="0.45">
      <c r="A15" s="55" t="s">
        <v>307</v>
      </c>
      <c r="B15" s="56"/>
      <c r="C15" s="57"/>
      <c r="E15" s="137">
        <v>12</v>
      </c>
      <c r="F15" s="2" t="s">
        <v>184</v>
      </c>
      <c r="G15" s="2">
        <v>29.3</v>
      </c>
      <c r="H15">
        <v>16.3</v>
      </c>
      <c r="I15">
        <f t="shared" si="3"/>
        <v>2.38795</v>
      </c>
      <c r="J15" s="106">
        <f t="shared" si="4"/>
        <v>358192.49999999994</v>
      </c>
      <c r="K15" s="138">
        <f t="shared" ref="K15:T15" si="29">J15/2</f>
        <v>179096.24999999997</v>
      </c>
      <c r="L15" s="138">
        <f t="shared" si="29"/>
        <v>89548.124999999985</v>
      </c>
      <c r="M15" s="138">
        <f t="shared" si="29"/>
        <v>44774.062499999993</v>
      </c>
      <c r="N15" s="138">
        <f t="shared" si="29"/>
        <v>22387.031249999996</v>
      </c>
      <c r="O15" s="138">
        <f t="shared" si="29"/>
        <v>11193.515624999998</v>
      </c>
      <c r="P15" s="138">
        <f t="shared" si="29"/>
        <v>5596.7578124999991</v>
      </c>
      <c r="Q15" s="138">
        <f t="shared" si="29"/>
        <v>2798.3789062499995</v>
      </c>
      <c r="R15" s="138">
        <f t="shared" si="29"/>
        <v>1399.1894531249998</v>
      </c>
      <c r="S15" s="138">
        <f t="shared" si="29"/>
        <v>699.59472656249989</v>
      </c>
      <c r="T15" s="107">
        <f t="shared" si="29"/>
        <v>349.79736328124994</v>
      </c>
      <c r="U15" s="108">
        <f t="shared" ref="U15:AE15" si="30">V35</f>
        <v>14030</v>
      </c>
      <c r="V15" s="109">
        <f t="shared" si="30"/>
        <v>12463</v>
      </c>
      <c r="W15" s="109">
        <f t="shared" si="30"/>
        <v>15570</v>
      </c>
      <c r="X15" s="109">
        <f t="shared" si="30"/>
        <v>18924</v>
      </c>
      <c r="Y15" s="109">
        <f t="shared" si="30"/>
        <v>19665</v>
      </c>
      <c r="Z15" s="109">
        <f t="shared" si="30"/>
        <v>21753</v>
      </c>
      <c r="AA15" s="109">
        <f t="shared" si="30"/>
        <v>23841</v>
      </c>
      <c r="AB15" s="109">
        <f t="shared" si="30"/>
        <v>28907</v>
      </c>
      <c r="AC15" s="109">
        <f t="shared" si="30"/>
        <v>28052</v>
      </c>
      <c r="AD15" s="109">
        <f t="shared" si="30"/>
        <v>28720</v>
      </c>
      <c r="AE15" s="109">
        <f t="shared" si="30"/>
        <v>30501</v>
      </c>
      <c r="AF15" s="108">
        <f t="shared" si="22"/>
        <v>68.083126550868485</v>
      </c>
      <c r="AG15" s="109">
        <f t="shared" si="22"/>
        <v>73.483595257788807</v>
      </c>
      <c r="AH15" s="109">
        <f t="shared" si="22"/>
        <v>62.775709953129308</v>
      </c>
      <c r="AI15" s="109">
        <f t="shared" si="22"/>
        <v>51.216570168183075</v>
      </c>
      <c r="AJ15" s="109">
        <f t="shared" si="22"/>
        <v>48.66280672732286</v>
      </c>
      <c r="AK15" s="109">
        <f t="shared" si="22"/>
        <v>41.466776950647919</v>
      </c>
      <c r="AL15" s="109">
        <f t="shared" si="22"/>
        <v>34.270747173972978</v>
      </c>
      <c r="AM15" s="109">
        <f t="shared" si="22"/>
        <v>16.811414392059561</v>
      </c>
      <c r="AN15" s="109">
        <f t="shared" si="22"/>
        <v>19.758064516129039</v>
      </c>
      <c r="AO15" s="109">
        <f t="shared" si="22"/>
        <v>17.455886407499307</v>
      </c>
      <c r="AP15" s="113">
        <f t="shared" si="22"/>
        <v>11.317893575958095</v>
      </c>
      <c r="AQ15" s="104">
        <v>12</v>
      </c>
      <c r="AS15" s="156">
        <v>1.5509999999999999E-2</v>
      </c>
      <c r="AT15" s="393">
        <v>6.11</v>
      </c>
      <c r="AU15" s="56"/>
      <c r="AV15" s="56"/>
      <c r="AW15" s="56"/>
      <c r="AX15" s="56"/>
      <c r="AY15" s="56"/>
      <c r="AZ15" s="396"/>
      <c r="BA15" s="393"/>
      <c r="BB15" s="56"/>
      <c r="BC15" s="56"/>
      <c r="BD15" s="56"/>
      <c r="BE15" s="56"/>
      <c r="BF15" s="56"/>
      <c r="BG15" s="57"/>
    </row>
    <row r="16" spans="1:59" x14ac:dyDescent="0.45">
      <c r="A16" s="55" t="s">
        <v>295</v>
      </c>
      <c r="B16" s="56" t="s">
        <v>308</v>
      </c>
      <c r="C16" s="57" t="s">
        <v>308</v>
      </c>
      <c r="E16" s="137">
        <v>13</v>
      </c>
      <c r="F16" s="2" t="s">
        <v>178</v>
      </c>
      <c r="G16" s="2">
        <v>14.7</v>
      </c>
      <c r="H16">
        <v>13.1</v>
      </c>
      <c r="I16">
        <f t="shared" si="3"/>
        <v>0.96284999999999998</v>
      </c>
      <c r="J16" s="106">
        <f t="shared" si="4"/>
        <v>144427.5</v>
      </c>
      <c r="K16" s="138">
        <f t="shared" ref="K16:T16" si="31">J16/2</f>
        <v>72213.75</v>
      </c>
      <c r="L16" s="138">
        <f t="shared" si="31"/>
        <v>36106.875</v>
      </c>
      <c r="M16" s="138">
        <f t="shared" si="31"/>
        <v>18053.4375</v>
      </c>
      <c r="N16" s="138">
        <f t="shared" si="31"/>
        <v>9026.71875</v>
      </c>
      <c r="O16" s="138">
        <f t="shared" si="31"/>
        <v>4513.359375</v>
      </c>
      <c r="P16" s="138">
        <f t="shared" si="31"/>
        <v>2256.6796875</v>
      </c>
      <c r="Q16" s="138">
        <f t="shared" si="31"/>
        <v>1128.33984375</v>
      </c>
      <c r="R16" s="138">
        <f t="shared" si="31"/>
        <v>564.169921875</v>
      </c>
      <c r="S16" s="138">
        <f t="shared" si="31"/>
        <v>282.0849609375</v>
      </c>
      <c r="T16" s="107">
        <f t="shared" si="31"/>
        <v>141.04248046875</v>
      </c>
      <c r="U16" s="108">
        <f t="shared" ref="U16:AE16" si="32">V36</f>
        <v>7496</v>
      </c>
      <c r="V16" s="109">
        <f t="shared" si="32"/>
        <v>6396</v>
      </c>
      <c r="W16" s="109">
        <f t="shared" si="32"/>
        <v>6634</v>
      </c>
      <c r="X16" s="109">
        <f t="shared" si="32"/>
        <v>7604</v>
      </c>
      <c r="Y16" s="109">
        <f t="shared" si="32"/>
        <v>11344</v>
      </c>
      <c r="Z16" s="109">
        <f t="shared" si="32"/>
        <v>15902</v>
      </c>
      <c r="AA16" s="109">
        <f t="shared" si="32"/>
        <v>20614</v>
      </c>
      <c r="AB16" s="109">
        <f t="shared" si="32"/>
        <v>23886</v>
      </c>
      <c r="AC16" s="109">
        <f t="shared" si="32"/>
        <v>26167</v>
      </c>
      <c r="AD16" s="109">
        <f t="shared" si="32"/>
        <v>27958</v>
      </c>
      <c r="AE16" s="109">
        <f t="shared" si="32"/>
        <v>28769</v>
      </c>
      <c r="AF16" s="108">
        <f t="shared" si="22"/>
        <v>90.601736972704714</v>
      </c>
      <c r="AG16" s="109">
        <f t="shared" si="22"/>
        <v>94.392748828232698</v>
      </c>
      <c r="AH16" s="109">
        <f t="shared" si="22"/>
        <v>93.572511717673009</v>
      </c>
      <c r="AI16" s="109">
        <f t="shared" si="22"/>
        <v>90.229528535980151</v>
      </c>
      <c r="AJ16" s="109">
        <f t="shared" si="22"/>
        <v>77.340088227185007</v>
      </c>
      <c r="AK16" s="109">
        <f t="shared" si="22"/>
        <v>61.631513647642677</v>
      </c>
      <c r="AL16" s="109">
        <f t="shared" si="22"/>
        <v>45.392197408326439</v>
      </c>
      <c r="AM16" s="109">
        <f t="shared" si="22"/>
        <v>34.115660325337743</v>
      </c>
      <c r="AN16" s="109">
        <f t="shared" si="22"/>
        <v>26.254480286738342</v>
      </c>
      <c r="AO16" s="109">
        <f t="shared" si="22"/>
        <v>20.082023711055967</v>
      </c>
      <c r="AP16" s="113">
        <f t="shared" si="22"/>
        <v>17.2870140612076</v>
      </c>
      <c r="AQ16" s="104">
        <v>13</v>
      </c>
      <c r="AS16" s="156">
        <v>7.7499999999999999E-3</v>
      </c>
      <c r="AT16" s="393">
        <v>7.16</v>
      </c>
      <c r="AU16" s="56"/>
      <c r="AV16" s="56"/>
      <c r="AW16" s="56"/>
      <c r="AX16" s="56"/>
      <c r="AY16" s="56"/>
      <c r="AZ16" s="396"/>
      <c r="BA16" s="393"/>
      <c r="BB16" s="56"/>
      <c r="BC16" s="56"/>
      <c r="BD16" s="56"/>
      <c r="BE16" s="56"/>
      <c r="BF16" s="56"/>
      <c r="BG16" s="57"/>
    </row>
    <row r="17" spans="1:59" x14ac:dyDescent="0.45">
      <c r="A17" s="55"/>
      <c r="B17" s="56"/>
      <c r="C17" s="57"/>
      <c r="E17" s="139">
        <v>14</v>
      </c>
      <c r="F17" s="114" t="s">
        <v>185</v>
      </c>
      <c r="G17" s="114">
        <v>34.6</v>
      </c>
      <c r="H17" s="69">
        <v>10.4</v>
      </c>
      <c r="I17" s="69">
        <f t="shared" si="3"/>
        <v>1.7992000000000001</v>
      </c>
      <c r="J17" s="106">
        <f t="shared" si="4"/>
        <v>269880</v>
      </c>
      <c r="K17" s="115">
        <f t="shared" ref="K17:T17" si="33">J17/2</f>
        <v>134940</v>
      </c>
      <c r="L17" s="115">
        <f t="shared" si="33"/>
        <v>67470</v>
      </c>
      <c r="M17" s="115">
        <f t="shared" si="33"/>
        <v>33735</v>
      </c>
      <c r="N17" s="115">
        <f t="shared" si="33"/>
        <v>16867.5</v>
      </c>
      <c r="O17" s="115">
        <f t="shared" si="33"/>
        <v>8433.75</v>
      </c>
      <c r="P17" s="115">
        <f t="shared" si="33"/>
        <v>4216.875</v>
      </c>
      <c r="Q17" s="115">
        <f t="shared" si="33"/>
        <v>2108.4375</v>
      </c>
      <c r="R17" s="115">
        <f t="shared" si="33"/>
        <v>1054.21875</v>
      </c>
      <c r="S17" s="115">
        <f t="shared" si="33"/>
        <v>527.109375</v>
      </c>
      <c r="T17" s="116">
        <f t="shared" si="33"/>
        <v>263.5546875</v>
      </c>
      <c r="U17" s="117">
        <f t="shared" ref="U17:AE17" si="34">V37</f>
        <v>9863</v>
      </c>
      <c r="V17" s="118">
        <f t="shared" si="34"/>
        <v>7484</v>
      </c>
      <c r="W17" s="118">
        <f t="shared" si="34"/>
        <v>9123</v>
      </c>
      <c r="X17" s="118">
        <f t="shared" si="34"/>
        <v>13413</v>
      </c>
      <c r="Y17" s="118">
        <f t="shared" si="34"/>
        <v>15996</v>
      </c>
      <c r="Z17" s="118">
        <f t="shared" si="34"/>
        <v>20288</v>
      </c>
      <c r="AA17" s="118">
        <f t="shared" si="34"/>
        <v>23947</v>
      </c>
      <c r="AB17" s="118">
        <f t="shared" si="34"/>
        <v>24967</v>
      </c>
      <c r="AC17" s="118">
        <f t="shared" si="34"/>
        <v>27769</v>
      </c>
      <c r="AD17" s="118">
        <f t="shared" si="34"/>
        <v>28506</v>
      </c>
      <c r="AE17" s="118">
        <f t="shared" si="34"/>
        <v>28932</v>
      </c>
      <c r="AF17" s="108">
        <f t="shared" si="22"/>
        <v>82.444168734491313</v>
      </c>
      <c r="AG17" s="109">
        <f t="shared" si="22"/>
        <v>90.643093465674113</v>
      </c>
      <c r="AH17" s="109">
        <f t="shared" si="22"/>
        <v>84.994485800937412</v>
      </c>
      <c r="AI17" s="109">
        <f t="shared" si="22"/>
        <v>70.209539564378275</v>
      </c>
      <c r="AJ17" s="109">
        <f t="shared" si="22"/>
        <v>61.307554452715749</v>
      </c>
      <c r="AK17" s="109">
        <f t="shared" si="22"/>
        <v>46.51571546732837</v>
      </c>
      <c r="AL17" s="109">
        <f t="shared" si="22"/>
        <v>33.905431486076637</v>
      </c>
      <c r="AM17" s="109">
        <f t="shared" si="22"/>
        <v>30.390129583677975</v>
      </c>
      <c r="AN17" s="109">
        <f t="shared" si="22"/>
        <v>20.733388475323949</v>
      </c>
      <c r="AO17" s="109">
        <f t="shared" si="22"/>
        <v>18.193410532120211</v>
      </c>
      <c r="AP17" s="113">
        <f t="shared" si="22"/>
        <v>16.725255031706638</v>
      </c>
      <c r="AQ17" s="104">
        <v>14</v>
      </c>
      <c r="AS17" s="156">
        <v>9.7402499999999996</v>
      </c>
      <c r="AT17" s="393"/>
      <c r="AU17" s="56">
        <v>92.98</v>
      </c>
      <c r="AV17" s="56"/>
      <c r="AW17" s="56"/>
      <c r="AX17" s="56"/>
      <c r="AY17" s="56"/>
      <c r="AZ17" s="396"/>
      <c r="BA17" s="393"/>
      <c r="BB17" s="56"/>
      <c r="BC17" s="56"/>
      <c r="BD17" s="56"/>
      <c r="BE17" s="56"/>
      <c r="BF17" s="56"/>
      <c r="BG17" s="57"/>
    </row>
    <row r="18" spans="1:59" ht="14.65" thickBot="1" x14ac:dyDescent="0.5">
      <c r="A18" s="55" t="s">
        <v>309</v>
      </c>
      <c r="B18" s="56"/>
      <c r="C18" s="57"/>
      <c r="E18" s="137"/>
      <c r="F18" s="2"/>
      <c r="G18" s="2"/>
      <c r="J18" s="140" t="s">
        <v>351</v>
      </c>
      <c r="T18" s="140" t="s">
        <v>349</v>
      </c>
      <c r="U18" s="411" t="s">
        <v>334</v>
      </c>
      <c r="V18" s="405"/>
      <c r="W18" s="405"/>
      <c r="X18" s="405"/>
      <c r="Y18" s="405"/>
      <c r="Z18" s="405"/>
      <c r="AA18" s="405"/>
      <c r="AB18" s="405"/>
      <c r="AC18" s="405"/>
      <c r="AD18" s="405"/>
      <c r="AE18" s="412"/>
      <c r="AF18" s="411" t="s">
        <v>335</v>
      </c>
      <c r="AG18" s="405"/>
      <c r="AH18" s="405"/>
      <c r="AI18" s="405"/>
      <c r="AJ18" s="405"/>
      <c r="AK18" s="405"/>
      <c r="AL18" s="405"/>
      <c r="AM18" s="405"/>
      <c r="AN18" s="405"/>
      <c r="AO18" s="405"/>
      <c r="AP18" s="412"/>
      <c r="AS18" s="156">
        <v>4.8701299999999996</v>
      </c>
      <c r="AT18" s="393"/>
      <c r="AU18" s="56">
        <v>94.85</v>
      </c>
      <c r="AV18" s="56"/>
      <c r="AW18" s="56"/>
      <c r="AX18" s="56"/>
      <c r="AY18" s="56"/>
      <c r="AZ18" s="396"/>
      <c r="BA18" s="393"/>
      <c r="BB18" s="56"/>
      <c r="BC18" s="56"/>
      <c r="BD18" s="56"/>
      <c r="BE18" s="56"/>
      <c r="BF18" s="56"/>
      <c r="BG18" s="57"/>
    </row>
    <row r="19" spans="1:59" x14ac:dyDescent="0.45">
      <c r="A19" s="55" t="s">
        <v>310</v>
      </c>
      <c r="B19" s="56">
        <v>539</v>
      </c>
      <c r="C19" s="57">
        <v>1078</v>
      </c>
      <c r="E19" s="137"/>
      <c r="AP19" s="74"/>
      <c r="AS19" s="156">
        <v>2.43506</v>
      </c>
      <c r="AT19" s="393"/>
      <c r="AU19" s="56">
        <v>95.47</v>
      </c>
      <c r="AV19" s="56"/>
      <c r="AW19" s="56"/>
      <c r="AX19" s="56"/>
      <c r="AY19" s="56"/>
      <c r="AZ19" s="396"/>
      <c r="BA19" s="393"/>
      <c r="BB19" s="56"/>
      <c r="BC19" s="56"/>
      <c r="BD19" s="56"/>
      <c r="BE19" s="56"/>
      <c r="BF19" s="56"/>
      <c r="BG19" s="57"/>
    </row>
    <row r="20" spans="1:59" ht="14.65" thickBot="1" x14ac:dyDescent="0.5">
      <c r="A20" s="64" t="s">
        <v>311</v>
      </c>
      <c r="B20" s="65">
        <v>77</v>
      </c>
      <c r="C20" s="66">
        <v>77</v>
      </c>
      <c r="E20" s="137"/>
      <c r="K20" s="141" t="s">
        <v>200</v>
      </c>
      <c r="L20" s="141" t="s">
        <v>171</v>
      </c>
      <c r="U20" s="119" t="s">
        <v>336</v>
      </c>
      <c r="V20" s="120">
        <v>1</v>
      </c>
      <c r="W20" s="120">
        <v>2</v>
      </c>
      <c r="X20" s="120">
        <v>3</v>
      </c>
      <c r="Y20" s="120">
        <v>4</v>
      </c>
      <c r="Z20" s="120">
        <v>5</v>
      </c>
      <c r="AA20" s="120">
        <v>6</v>
      </c>
      <c r="AB20" s="120">
        <v>7</v>
      </c>
      <c r="AC20" s="120">
        <v>8</v>
      </c>
      <c r="AD20" s="120">
        <v>9</v>
      </c>
      <c r="AE20" s="120">
        <v>10</v>
      </c>
      <c r="AF20" s="120">
        <v>11</v>
      </c>
      <c r="AG20" s="120">
        <v>12</v>
      </c>
      <c r="AP20" s="74"/>
      <c r="AS20" s="156">
        <v>1.21753</v>
      </c>
      <c r="AT20" s="393"/>
      <c r="AU20" s="56">
        <v>94.94</v>
      </c>
      <c r="AV20" s="56"/>
      <c r="AW20" s="56"/>
      <c r="AX20" s="56"/>
      <c r="AY20" s="56"/>
      <c r="AZ20" s="396"/>
      <c r="BA20" s="393"/>
      <c r="BB20" s="56"/>
      <c r="BC20" s="56"/>
      <c r="BD20" s="56"/>
      <c r="BE20" s="56"/>
      <c r="BF20" s="56"/>
      <c r="BG20" s="57"/>
    </row>
    <row r="21" spans="1:59" x14ac:dyDescent="0.45">
      <c r="A21" s="99"/>
      <c r="B21" s="97" t="s">
        <v>353</v>
      </c>
      <c r="C21" s="98"/>
      <c r="E21" s="137"/>
      <c r="K21" s="141">
        <v>1</v>
      </c>
      <c r="L21" s="141">
        <v>2</v>
      </c>
      <c r="U21" s="120" t="s">
        <v>337</v>
      </c>
      <c r="V21" s="121">
        <v>6293</v>
      </c>
      <c r="W21" s="121">
        <v>6377</v>
      </c>
      <c r="X21" s="122">
        <v>7381</v>
      </c>
      <c r="Y21" s="123">
        <v>11182</v>
      </c>
      <c r="Z21" s="124">
        <v>15754</v>
      </c>
      <c r="AA21" s="125">
        <v>18978</v>
      </c>
      <c r="AB21" s="126">
        <v>24089</v>
      </c>
      <c r="AC21" s="127">
        <v>25720</v>
      </c>
      <c r="AD21" s="127">
        <v>27125</v>
      </c>
      <c r="AE21" s="128">
        <v>28204</v>
      </c>
      <c r="AF21" s="128">
        <v>27942</v>
      </c>
      <c r="AG21" s="121">
        <v>4941</v>
      </c>
      <c r="AH21" s="142"/>
      <c r="AI21">
        <f>MEDIAN(AG21:AG28)</f>
        <v>4862</v>
      </c>
      <c r="AJ21" t="s">
        <v>338</v>
      </c>
      <c r="AP21" s="74"/>
      <c r="AS21" s="156">
        <v>0.60877000000000003</v>
      </c>
      <c r="AT21" s="393"/>
      <c r="AU21" s="56">
        <v>87.86</v>
      </c>
      <c r="AV21" s="56"/>
      <c r="AW21" s="56"/>
      <c r="AX21" s="56"/>
      <c r="AY21" s="56"/>
      <c r="AZ21" s="396"/>
      <c r="BA21" s="393"/>
      <c r="BB21" s="56"/>
      <c r="BC21" s="56"/>
      <c r="BD21" s="56"/>
      <c r="BE21" s="56"/>
      <c r="BF21" s="56"/>
      <c r="BG21" s="57"/>
    </row>
    <row r="22" spans="1:59" x14ac:dyDescent="0.45">
      <c r="A22" s="61"/>
      <c r="B22" s="62" t="s">
        <v>200</v>
      </c>
      <c r="C22" s="63" t="s">
        <v>329</v>
      </c>
      <c r="E22" s="137"/>
      <c r="K22" s="141">
        <v>3</v>
      </c>
      <c r="L22" s="141">
        <v>4</v>
      </c>
      <c r="U22" s="120" t="s">
        <v>339</v>
      </c>
      <c r="V22" s="122">
        <v>7392</v>
      </c>
      <c r="W22" s="129">
        <v>9632</v>
      </c>
      <c r="X22" s="124">
        <v>14382</v>
      </c>
      <c r="Y22" s="125">
        <v>18414</v>
      </c>
      <c r="Z22" s="130">
        <v>21271</v>
      </c>
      <c r="AA22" s="131">
        <v>22754</v>
      </c>
      <c r="AB22" s="127">
        <v>26469</v>
      </c>
      <c r="AC22" s="127">
        <v>27285</v>
      </c>
      <c r="AD22" s="127">
        <v>27067</v>
      </c>
      <c r="AE22" s="128">
        <v>27513</v>
      </c>
      <c r="AF22" s="127">
        <v>27195</v>
      </c>
      <c r="AG22" s="121">
        <v>4913</v>
      </c>
      <c r="AH22" s="142"/>
      <c r="AI22">
        <f>MEDIAN(V28:AF28)</f>
        <v>29723</v>
      </c>
      <c r="AJ22" t="s">
        <v>340</v>
      </c>
      <c r="AP22" s="74"/>
      <c r="AS22" s="156">
        <v>0.30437999999999998</v>
      </c>
      <c r="AT22" s="393"/>
      <c r="AU22" s="56">
        <v>65.03</v>
      </c>
      <c r="AV22" s="56"/>
      <c r="AW22" s="56"/>
      <c r="AX22" s="56"/>
      <c r="AY22" s="56"/>
      <c r="AZ22" s="396"/>
      <c r="BA22" s="393"/>
      <c r="BB22" s="56"/>
      <c r="BC22" s="56"/>
      <c r="BD22" s="56"/>
      <c r="BE22" s="56"/>
      <c r="BF22" s="56"/>
      <c r="BG22" s="57"/>
    </row>
    <row r="23" spans="1:59" x14ac:dyDescent="0.45">
      <c r="A23" s="55"/>
      <c r="B23" s="56">
        <v>4025</v>
      </c>
      <c r="C23" s="57">
        <v>21738</v>
      </c>
      <c r="E23" s="137"/>
      <c r="K23" s="141">
        <v>5</v>
      </c>
      <c r="L23" s="141">
        <v>6</v>
      </c>
      <c r="U23" s="120" t="s">
        <v>341</v>
      </c>
      <c r="V23" s="121">
        <v>6606</v>
      </c>
      <c r="W23" s="121">
        <v>6143</v>
      </c>
      <c r="X23" s="121">
        <v>5989</v>
      </c>
      <c r="Y23" s="121">
        <v>6119</v>
      </c>
      <c r="Z23" s="122">
        <v>7879</v>
      </c>
      <c r="AA23" s="132">
        <v>13555</v>
      </c>
      <c r="AB23" s="125">
        <v>18093</v>
      </c>
      <c r="AC23" s="130">
        <v>21437</v>
      </c>
      <c r="AD23" s="131">
        <v>23391</v>
      </c>
      <c r="AE23" s="126">
        <v>24808</v>
      </c>
      <c r="AF23" s="127">
        <v>26451</v>
      </c>
      <c r="AG23" s="121">
        <v>4857</v>
      </c>
      <c r="AH23" s="142"/>
      <c r="AP23" s="74"/>
      <c r="AS23" s="156">
        <v>0.15218999999999999</v>
      </c>
      <c r="AT23" s="393"/>
      <c r="AU23" s="56">
        <v>46.78</v>
      </c>
      <c r="AV23" s="56"/>
      <c r="AW23" s="56"/>
      <c r="AX23" s="56"/>
      <c r="AY23" s="56"/>
      <c r="AZ23" s="396"/>
      <c r="BA23" s="393"/>
      <c r="BB23" s="56"/>
      <c r="BC23" s="56"/>
      <c r="BD23" s="56"/>
      <c r="BE23" s="56"/>
      <c r="BF23" s="56"/>
      <c r="BG23" s="57"/>
    </row>
    <row r="24" spans="1:59" x14ac:dyDescent="0.45">
      <c r="A24" s="55"/>
      <c r="B24" s="56">
        <v>1746</v>
      </c>
      <c r="C24" s="57">
        <v>13018</v>
      </c>
      <c r="E24" s="72"/>
      <c r="K24" s="141">
        <v>7</v>
      </c>
      <c r="L24" s="141">
        <v>8</v>
      </c>
      <c r="U24" s="120" t="s">
        <v>342</v>
      </c>
      <c r="V24" s="129">
        <v>8590</v>
      </c>
      <c r="W24" s="132">
        <v>12885</v>
      </c>
      <c r="X24" s="133">
        <v>17534</v>
      </c>
      <c r="Y24" s="130">
        <v>21417</v>
      </c>
      <c r="Z24" s="131">
        <v>22871</v>
      </c>
      <c r="AA24" s="126">
        <v>25355</v>
      </c>
      <c r="AB24" s="128">
        <v>27987</v>
      </c>
      <c r="AC24" s="128">
        <v>28463</v>
      </c>
      <c r="AD24" s="128">
        <v>28342</v>
      </c>
      <c r="AE24" s="134">
        <v>29792</v>
      </c>
      <c r="AF24" s="134">
        <v>29809</v>
      </c>
      <c r="AG24" s="121">
        <v>4867</v>
      </c>
      <c r="AH24" s="142"/>
      <c r="AP24" s="74"/>
      <c r="AS24" s="156">
        <v>7.6100000000000001E-2</v>
      </c>
      <c r="AT24" s="393"/>
      <c r="AU24" s="56">
        <v>33.33</v>
      </c>
      <c r="AV24" s="56"/>
      <c r="AW24" s="56"/>
      <c r="AX24" s="56"/>
      <c r="AY24" s="56"/>
      <c r="AZ24" s="396"/>
      <c r="BA24" s="393"/>
      <c r="BB24" s="56"/>
      <c r="BC24" s="56"/>
      <c r="BD24" s="56"/>
      <c r="BE24" s="56"/>
      <c r="BF24" s="56"/>
      <c r="BG24" s="57"/>
    </row>
    <row r="25" spans="1:59" x14ac:dyDescent="0.45">
      <c r="A25" s="55"/>
      <c r="B25" s="56">
        <v>2417</v>
      </c>
      <c r="C25" s="57">
        <v>14014</v>
      </c>
      <c r="E25" s="72"/>
      <c r="K25" s="141">
        <v>9</v>
      </c>
      <c r="L25" s="141">
        <v>10</v>
      </c>
      <c r="U25" s="120" t="s">
        <v>343</v>
      </c>
      <c r="V25" s="122">
        <v>6687</v>
      </c>
      <c r="W25" s="121">
        <v>6418</v>
      </c>
      <c r="X25" s="121">
        <v>6315</v>
      </c>
      <c r="Y25" s="122">
        <v>7485</v>
      </c>
      <c r="Z25" s="123">
        <v>10518</v>
      </c>
      <c r="AA25" s="124">
        <v>15172</v>
      </c>
      <c r="AB25" s="125">
        <v>18898</v>
      </c>
      <c r="AC25" s="131">
        <v>22664</v>
      </c>
      <c r="AD25" s="126">
        <v>24341</v>
      </c>
      <c r="AE25" s="128">
        <v>27396</v>
      </c>
      <c r="AF25" s="128">
        <v>27324</v>
      </c>
      <c r="AG25" s="121">
        <v>4878</v>
      </c>
      <c r="AH25" s="142"/>
      <c r="AP25" s="74"/>
      <c r="AS25" s="156">
        <v>3.805E-2</v>
      </c>
      <c r="AT25" s="393"/>
      <c r="AU25" s="56">
        <v>25.47</v>
      </c>
      <c r="AV25" s="56"/>
      <c r="AW25" s="56"/>
      <c r="AX25" s="56"/>
      <c r="AY25" s="56"/>
      <c r="AZ25" s="396"/>
      <c r="BA25" s="393"/>
      <c r="BB25" s="56"/>
      <c r="BC25" s="56"/>
      <c r="BD25" s="56"/>
      <c r="BE25" s="56"/>
      <c r="BF25" s="56"/>
      <c r="BG25" s="57"/>
    </row>
    <row r="26" spans="1:59" x14ac:dyDescent="0.45">
      <c r="A26" s="55"/>
      <c r="B26" s="56">
        <v>4353</v>
      </c>
      <c r="C26" s="57">
        <v>11626</v>
      </c>
      <c r="E26" s="72"/>
      <c r="K26" s="141">
        <v>11</v>
      </c>
      <c r="L26" s="141">
        <v>12</v>
      </c>
      <c r="U26" s="120" t="s">
        <v>344</v>
      </c>
      <c r="V26" s="122">
        <v>7078</v>
      </c>
      <c r="W26" s="122">
        <v>7682</v>
      </c>
      <c r="X26" s="129">
        <v>9157</v>
      </c>
      <c r="Y26" s="132">
        <v>12754</v>
      </c>
      <c r="Z26" s="133">
        <v>17453</v>
      </c>
      <c r="AA26" s="130">
        <v>20190</v>
      </c>
      <c r="AB26" s="131">
        <v>22726</v>
      </c>
      <c r="AC26" s="126">
        <v>24503</v>
      </c>
      <c r="AD26" s="127">
        <v>25844</v>
      </c>
      <c r="AE26" s="127">
        <v>27065</v>
      </c>
      <c r="AF26" s="127">
        <v>26766</v>
      </c>
      <c r="AG26" s="121">
        <v>4843</v>
      </c>
      <c r="AH26" s="142"/>
      <c r="AP26" s="74"/>
      <c r="AS26" s="156">
        <v>1.9019999999999999E-2</v>
      </c>
      <c r="AT26" s="393"/>
      <c r="AU26" s="56">
        <v>19.77</v>
      </c>
      <c r="AV26" s="56"/>
      <c r="AW26" s="56"/>
      <c r="AX26" s="56"/>
      <c r="AY26" s="56"/>
      <c r="AZ26" s="396"/>
      <c r="BA26" s="393"/>
      <c r="BB26" s="56"/>
      <c r="BC26" s="56"/>
      <c r="BD26" s="56"/>
      <c r="BE26" s="56"/>
      <c r="BF26" s="56"/>
      <c r="BG26" s="57"/>
    </row>
    <row r="27" spans="1:59" x14ac:dyDescent="0.45">
      <c r="A27" s="55"/>
      <c r="B27" s="56">
        <v>7536</v>
      </c>
      <c r="C27" s="57">
        <v>11796</v>
      </c>
      <c r="E27" s="72"/>
      <c r="K27" s="141">
        <v>13</v>
      </c>
      <c r="L27" s="141">
        <v>14</v>
      </c>
      <c r="U27" s="120" t="s">
        <v>345</v>
      </c>
      <c r="V27" s="121">
        <v>6137</v>
      </c>
      <c r="W27" s="121">
        <v>5490</v>
      </c>
      <c r="X27" s="121">
        <v>6123</v>
      </c>
      <c r="Y27" s="122">
        <v>8074</v>
      </c>
      <c r="Z27" s="123">
        <v>10995</v>
      </c>
      <c r="AA27" s="133">
        <v>16169</v>
      </c>
      <c r="AB27" s="130">
        <v>20479</v>
      </c>
      <c r="AC27" s="131">
        <v>23449</v>
      </c>
      <c r="AD27" s="126">
        <v>25009</v>
      </c>
      <c r="AE27" s="127">
        <v>26205</v>
      </c>
      <c r="AF27" s="127">
        <v>26449</v>
      </c>
      <c r="AG27" s="121">
        <v>4818</v>
      </c>
      <c r="AH27" s="142"/>
      <c r="AP27" s="74"/>
      <c r="AS27" s="156">
        <v>9.5099999999999994E-3</v>
      </c>
      <c r="AT27" s="393"/>
      <c r="AU27" s="56">
        <v>13.16</v>
      </c>
      <c r="AV27" s="56"/>
      <c r="AW27" s="56"/>
      <c r="AX27" s="56"/>
      <c r="AY27" s="56"/>
      <c r="AZ27" s="396"/>
      <c r="BA27" s="393"/>
      <c r="BB27" s="56"/>
      <c r="BC27" s="56"/>
      <c r="BD27" s="56"/>
      <c r="BE27" s="56"/>
      <c r="BF27" s="56"/>
      <c r="BG27" s="57"/>
    </row>
    <row r="28" spans="1:59" x14ac:dyDescent="0.45">
      <c r="A28" s="55"/>
      <c r="B28" s="56">
        <v>4543</v>
      </c>
      <c r="C28" s="57">
        <v>13851</v>
      </c>
      <c r="E28" s="72"/>
      <c r="U28" s="120" t="s">
        <v>346</v>
      </c>
      <c r="V28" s="134">
        <v>29561</v>
      </c>
      <c r="W28" s="134">
        <v>29773</v>
      </c>
      <c r="X28" s="134">
        <v>29723</v>
      </c>
      <c r="Y28" s="134">
        <v>29587</v>
      </c>
      <c r="Z28" s="134">
        <v>29814</v>
      </c>
      <c r="AA28" s="134">
        <v>29532</v>
      </c>
      <c r="AB28" s="134">
        <v>29641</v>
      </c>
      <c r="AC28" s="134">
        <v>30995</v>
      </c>
      <c r="AD28" s="134">
        <v>30142</v>
      </c>
      <c r="AE28" s="134">
        <v>31033</v>
      </c>
      <c r="AF28" s="134">
        <v>29438</v>
      </c>
      <c r="AG28" s="121">
        <v>4803</v>
      </c>
      <c r="AH28" s="142"/>
      <c r="AP28" s="74"/>
      <c r="AS28" s="156">
        <v>11.73</v>
      </c>
      <c r="AT28" s="393"/>
      <c r="AU28" s="56"/>
      <c r="AV28" s="56">
        <v>92.66</v>
      </c>
      <c r="AW28" s="56"/>
      <c r="AX28" s="56"/>
      <c r="AY28" s="56"/>
      <c r="AZ28" s="396"/>
      <c r="BA28" s="393"/>
      <c r="BB28" s="56"/>
      <c r="BC28" s="56"/>
      <c r="BD28" s="56"/>
      <c r="BE28" s="56"/>
      <c r="BF28" s="56"/>
      <c r="BG28" s="57"/>
    </row>
    <row r="29" spans="1:59" ht="25.9" thickBot="1" x14ac:dyDescent="0.5">
      <c r="A29" s="64"/>
      <c r="B29" s="65">
        <v>3203</v>
      </c>
      <c r="C29" s="66">
        <v>11396</v>
      </c>
      <c r="E29" s="72"/>
      <c r="U29" s="135" t="s">
        <v>347</v>
      </c>
      <c r="AP29" s="74"/>
      <c r="AS29" s="156">
        <v>5.8650000000000002</v>
      </c>
      <c r="AT29" s="393"/>
      <c r="AU29" s="56"/>
      <c r="AV29" s="56">
        <v>93.74</v>
      </c>
      <c r="AW29" s="56"/>
      <c r="AX29" s="56"/>
      <c r="AY29" s="56"/>
      <c r="AZ29" s="396"/>
      <c r="BA29" s="393"/>
      <c r="BB29" s="56"/>
      <c r="BC29" s="56"/>
      <c r="BD29" s="56"/>
      <c r="BE29" s="56"/>
      <c r="BF29" s="56"/>
      <c r="BG29" s="57"/>
    </row>
    <row r="30" spans="1:59" x14ac:dyDescent="0.45">
      <c r="A30" s="96" t="s">
        <v>327</v>
      </c>
      <c r="B30" s="97"/>
      <c r="C30" s="98"/>
      <c r="E30" s="72"/>
      <c r="U30" s="136" t="s">
        <v>348</v>
      </c>
      <c r="V30" s="120">
        <v>1</v>
      </c>
      <c r="W30" s="120">
        <v>2</v>
      </c>
      <c r="X30" s="120">
        <v>3</v>
      </c>
      <c r="Y30" s="120">
        <v>4</v>
      </c>
      <c r="Z30" s="120">
        <v>5</v>
      </c>
      <c r="AA30" s="120">
        <v>6</v>
      </c>
      <c r="AB30" s="120">
        <v>7</v>
      </c>
      <c r="AC30" s="120">
        <v>8</v>
      </c>
      <c r="AD30" s="120">
        <v>9</v>
      </c>
      <c r="AE30" s="120">
        <v>10</v>
      </c>
      <c r="AF30" s="120">
        <v>11</v>
      </c>
      <c r="AG30" s="120">
        <v>12</v>
      </c>
      <c r="AP30" s="74"/>
      <c r="AS30" s="156">
        <v>2.9325000000000001</v>
      </c>
      <c r="AT30" s="393"/>
      <c r="AU30" s="56"/>
      <c r="AV30" s="56">
        <v>94.16</v>
      </c>
      <c r="AW30" s="56"/>
      <c r="AX30" s="56"/>
      <c r="AY30" s="56"/>
      <c r="AZ30" s="396"/>
      <c r="BA30" s="393"/>
      <c r="BB30" s="56"/>
      <c r="BC30" s="56"/>
      <c r="BD30" s="56"/>
      <c r="BE30" s="56"/>
      <c r="BF30" s="56"/>
      <c r="BG30" s="57"/>
    </row>
    <row r="31" spans="1:59" x14ac:dyDescent="0.45">
      <c r="A31" s="55" t="s">
        <v>312</v>
      </c>
      <c r="B31" s="62" t="s">
        <v>200</v>
      </c>
      <c r="C31" s="63" t="s">
        <v>329</v>
      </c>
      <c r="E31" s="72"/>
      <c r="U31" s="120" t="s">
        <v>337</v>
      </c>
      <c r="V31" s="129">
        <v>9115</v>
      </c>
      <c r="W31" s="122">
        <v>8750</v>
      </c>
      <c r="X31" s="129">
        <v>10518</v>
      </c>
      <c r="Y31" s="132">
        <v>14707</v>
      </c>
      <c r="Z31" s="124">
        <v>17533</v>
      </c>
      <c r="AA31" s="125">
        <v>21615</v>
      </c>
      <c r="AB31" s="130">
        <v>23831</v>
      </c>
      <c r="AC31" s="131">
        <v>25850</v>
      </c>
      <c r="AD31" s="126">
        <v>26899</v>
      </c>
      <c r="AE31" s="127">
        <v>29050</v>
      </c>
      <c r="AF31" s="127">
        <v>28435</v>
      </c>
      <c r="AG31" s="121">
        <v>4865</v>
      </c>
      <c r="AH31" s="142"/>
      <c r="AI31">
        <f>MEDIAN(AG31:AG38)</f>
        <v>4769</v>
      </c>
      <c r="AJ31" t="s">
        <v>338</v>
      </c>
      <c r="AP31" s="74"/>
      <c r="AS31" s="156">
        <v>1.4662500000000001</v>
      </c>
      <c r="AT31" s="393"/>
      <c r="AU31" s="56"/>
      <c r="AV31" s="56">
        <v>89.45</v>
      </c>
      <c r="AW31" s="56"/>
      <c r="AX31" s="56"/>
      <c r="AY31" s="56"/>
      <c r="AZ31" s="396"/>
      <c r="BA31" s="393"/>
      <c r="BB31" s="56"/>
      <c r="BC31" s="56"/>
      <c r="BD31" s="56"/>
      <c r="BE31" s="56"/>
      <c r="BF31" s="56"/>
      <c r="BG31" s="57"/>
    </row>
    <row r="32" spans="1:59" x14ac:dyDescent="0.45">
      <c r="A32" s="55" t="s">
        <v>313</v>
      </c>
      <c r="B32" s="56">
        <v>0.92169999999999996</v>
      </c>
      <c r="C32" s="57">
        <v>0.71220000000000006</v>
      </c>
      <c r="E32" s="72"/>
      <c r="T32" s="155"/>
      <c r="U32" s="120" t="s">
        <v>339</v>
      </c>
      <c r="V32" s="122">
        <v>7924</v>
      </c>
      <c r="W32" s="122">
        <v>6943</v>
      </c>
      <c r="X32" s="122">
        <v>8492</v>
      </c>
      <c r="Y32" s="123">
        <v>12807</v>
      </c>
      <c r="Z32" s="124">
        <v>16465</v>
      </c>
      <c r="AA32" s="133">
        <v>19449</v>
      </c>
      <c r="AB32" s="130">
        <v>23781</v>
      </c>
      <c r="AC32" s="126">
        <v>26431</v>
      </c>
      <c r="AD32" s="131">
        <v>25945</v>
      </c>
      <c r="AE32" s="127">
        <v>29246</v>
      </c>
      <c r="AF32" s="127">
        <v>29276</v>
      </c>
      <c r="AG32" s="121">
        <v>4859</v>
      </c>
      <c r="AH32" s="142"/>
      <c r="AI32">
        <f>MEDIAN(V38:AF38)</f>
        <v>33785</v>
      </c>
      <c r="AJ32" t="s">
        <v>340</v>
      </c>
      <c r="AP32" s="74"/>
      <c r="AS32" s="156">
        <v>0.73312999999999995</v>
      </c>
      <c r="AT32" s="393"/>
      <c r="AU32" s="56"/>
      <c r="AV32" s="56">
        <v>77.25</v>
      </c>
      <c r="AW32" s="56"/>
      <c r="AX32" s="56"/>
      <c r="AY32" s="56"/>
      <c r="AZ32" s="396"/>
      <c r="BA32" s="393"/>
      <c r="BB32" s="56"/>
      <c r="BC32" s="56"/>
      <c r="BD32" s="56"/>
      <c r="BE32" s="56"/>
      <c r="BF32" s="56"/>
      <c r="BG32" s="57"/>
    </row>
    <row r="33" spans="1:59" x14ac:dyDescent="0.45">
      <c r="A33" s="55" t="s">
        <v>314</v>
      </c>
      <c r="B33" s="56">
        <v>0.48299999999999998</v>
      </c>
      <c r="C33" s="57">
        <v>5.0000000000000001E-3</v>
      </c>
      <c r="E33" s="72"/>
      <c r="U33" s="120" t="s">
        <v>341</v>
      </c>
      <c r="V33" s="132">
        <v>14402</v>
      </c>
      <c r="W33" s="123">
        <v>11808</v>
      </c>
      <c r="X33" s="132">
        <v>15045</v>
      </c>
      <c r="Y33" s="133">
        <v>19279</v>
      </c>
      <c r="Z33" s="125">
        <v>21218</v>
      </c>
      <c r="AA33" s="130">
        <v>22758</v>
      </c>
      <c r="AB33" s="131">
        <v>25057</v>
      </c>
      <c r="AC33" s="131">
        <v>25901</v>
      </c>
      <c r="AD33" s="126">
        <v>28096</v>
      </c>
      <c r="AE33" s="127">
        <v>29596</v>
      </c>
      <c r="AF33" s="127">
        <v>30304</v>
      </c>
      <c r="AG33" s="121">
        <v>4777</v>
      </c>
      <c r="AH33" s="142"/>
      <c r="AP33" s="74"/>
      <c r="AS33" s="156">
        <v>0.36656</v>
      </c>
      <c r="AT33" s="393"/>
      <c r="AU33" s="56"/>
      <c r="AV33" s="56">
        <v>58.53</v>
      </c>
      <c r="AW33" s="56"/>
      <c r="AX33" s="56"/>
      <c r="AY33" s="56"/>
      <c r="AZ33" s="396"/>
      <c r="BA33" s="393"/>
      <c r="BB33" s="56"/>
      <c r="BC33" s="56"/>
      <c r="BD33" s="56"/>
      <c r="BE33" s="56"/>
      <c r="BF33" s="56"/>
      <c r="BG33" s="57"/>
    </row>
    <row r="34" spans="1:59" x14ac:dyDescent="0.45">
      <c r="A34" s="55" t="s">
        <v>315</v>
      </c>
      <c r="B34" s="56" t="s">
        <v>121</v>
      </c>
      <c r="C34" s="100" t="s">
        <v>122</v>
      </c>
      <c r="E34" s="72"/>
      <c r="U34" s="120" t="s">
        <v>342</v>
      </c>
      <c r="V34" s="122">
        <v>7597</v>
      </c>
      <c r="W34" s="121">
        <v>6823</v>
      </c>
      <c r="X34" s="122">
        <v>7853</v>
      </c>
      <c r="Y34" s="129">
        <v>10752</v>
      </c>
      <c r="Z34" s="132">
        <v>13718</v>
      </c>
      <c r="AA34" s="133">
        <v>18484</v>
      </c>
      <c r="AB34" s="125">
        <v>19864</v>
      </c>
      <c r="AC34" s="130">
        <v>23806</v>
      </c>
      <c r="AD34" s="126">
        <v>27310</v>
      </c>
      <c r="AE34" s="126">
        <v>28142</v>
      </c>
      <c r="AF34" s="127">
        <v>29423</v>
      </c>
      <c r="AG34" s="121">
        <v>4771</v>
      </c>
      <c r="AH34" s="142"/>
      <c r="AP34" s="74"/>
      <c r="AS34" s="156">
        <v>0.18328</v>
      </c>
      <c r="AT34" s="393"/>
      <c r="AU34" s="56"/>
      <c r="AV34" s="56">
        <v>43.54</v>
      </c>
      <c r="AW34" s="56"/>
      <c r="AX34" s="56"/>
      <c r="AY34" s="56"/>
      <c r="AZ34" s="396"/>
      <c r="BA34" s="393"/>
      <c r="BB34" s="56"/>
      <c r="BC34" s="56"/>
      <c r="BD34" s="56"/>
      <c r="BE34" s="56"/>
      <c r="BF34" s="56"/>
      <c r="BG34" s="57"/>
    </row>
    <row r="35" spans="1:59" x14ac:dyDescent="0.45">
      <c r="A35" s="55" t="s">
        <v>116</v>
      </c>
      <c r="B35" s="56" t="s">
        <v>119</v>
      </c>
      <c r="C35" s="100" t="s">
        <v>118</v>
      </c>
      <c r="E35" s="72"/>
      <c r="U35" s="120" t="s">
        <v>343</v>
      </c>
      <c r="V35" s="132">
        <v>14030</v>
      </c>
      <c r="W35" s="123">
        <v>12463</v>
      </c>
      <c r="X35" s="124">
        <v>15570</v>
      </c>
      <c r="Y35" s="133">
        <v>18924</v>
      </c>
      <c r="Z35" s="133">
        <v>19665</v>
      </c>
      <c r="AA35" s="125">
        <v>21753</v>
      </c>
      <c r="AB35" s="130">
        <v>23841</v>
      </c>
      <c r="AC35" s="127">
        <v>28907</v>
      </c>
      <c r="AD35" s="126">
        <v>28052</v>
      </c>
      <c r="AE35" s="127">
        <v>28720</v>
      </c>
      <c r="AF35" s="128">
        <v>30501</v>
      </c>
      <c r="AG35" s="121">
        <v>4750</v>
      </c>
      <c r="AH35" s="142"/>
      <c r="AP35" s="74"/>
      <c r="AS35" s="156">
        <v>9.1639999999999999E-2</v>
      </c>
      <c r="AT35" s="393"/>
      <c r="AU35" s="56"/>
      <c r="AV35" s="56">
        <v>28.39</v>
      </c>
      <c r="AW35" s="56"/>
      <c r="AX35" s="56"/>
      <c r="AY35" s="56"/>
      <c r="AZ35" s="396"/>
      <c r="BA35" s="393"/>
      <c r="BB35" s="56"/>
      <c r="BC35" s="56"/>
      <c r="BD35" s="56"/>
      <c r="BE35" s="56"/>
      <c r="BF35" s="56"/>
      <c r="BG35" s="57"/>
    </row>
    <row r="36" spans="1:59" x14ac:dyDescent="0.45">
      <c r="A36" s="101" t="s">
        <v>328</v>
      </c>
      <c r="B36" s="79"/>
      <c r="C36" s="102"/>
      <c r="E36" s="72"/>
      <c r="U36" s="120" t="s">
        <v>344</v>
      </c>
      <c r="V36" s="122">
        <v>7496</v>
      </c>
      <c r="W36" s="121">
        <v>6396</v>
      </c>
      <c r="X36" s="121">
        <v>6634</v>
      </c>
      <c r="Y36" s="122">
        <v>7604</v>
      </c>
      <c r="Z36" s="123">
        <v>11344</v>
      </c>
      <c r="AA36" s="124">
        <v>15902</v>
      </c>
      <c r="AB36" s="125">
        <v>20614</v>
      </c>
      <c r="AC36" s="130">
        <v>23886</v>
      </c>
      <c r="AD36" s="126">
        <v>26167</v>
      </c>
      <c r="AE36" s="126">
        <v>27958</v>
      </c>
      <c r="AF36" s="127">
        <v>28769</v>
      </c>
      <c r="AG36" s="121">
        <v>4740</v>
      </c>
      <c r="AH36" s="142"/>
      <c r="AP36" s="74"/>
      <c r="AS36" s="156">
        <v>4.582E-2</v>
      </c>
      <c r="AT36" s="393"/>
      <c r="AU36" s="56"/>
      <c r="AV36" s="56">
        <v>21.65</v>
      </c>
      <c r="AW36" s="56"/>
      <c r="AX36" s="56"/>
      <c r="AY36" s="56"/>
      <c r="AZ36" s="396"/>
      <c r="BA36" s="393"/>
      <c r="BB36" s="56"/>
      <c r="BC36" s="56"/>
      <c r="BD36" s="56"/>
      <c r="BE36" s="56"/>
      <c r="BF36" s="56"/>
      <c r="BG36" s="57"/>
    </row>
    <row r="37" spans="1:59" x14ac:dyDescent="0.45">
      <c r="A37" s="55" t="s">
        <v>316</v>
      </c>
      <c r="B37" s="56"/>
      <c r="C37" s="74"/>
      <c r="E37" s="72"/>
      <c r="U37" s="120" t="s">
        <v>345</v>
      </c>
      <c r="V37" s="129">
        <v>9863</v>
      </c>
      <c r="W37" s="122">
        <v>7484</v>
      </c>
      <c r="X37" s="129">
        <v>9123</v>
      </c>
      <c r="Y37" s="132">
        <v>13413</v>
      </c>
      <c r="Z37" s="124">
        <v>15996</v>
      </c>
      <c r="AA37" s="125">
        <v>20288</v>
      </c>
      <c r="AB37" s="130">
        <v>23947</v>
      </c>
      <c r="AC37" s="131">
        <v>24967</v>
      </c>
      <c r="AD37" s="126">
        <v>27769</v>
      </c>
      <c r="AE37" s="127">
        <v>28506</v>
      </c>
      <c r="AF37" s="127">
        <v>28932</v>
      </c>
      <c r="AG37" s="121">
        <v>4728</v>
      </c>
      <c r="AH37" s="142"/>
      <c r="AP37" s="74"/>
      <c r="AS37" s="156">
        <v>2.291E-2</v>
      </c>
      <c r="AT37" s="393"/>
      <c r="AU37" s="56"/>
      <c r="AV37" s="56">
        <v>9.36</v>
      </c>
      <c r="AW37" s="56"/>
      <c r="AX37" s="56"/>
      <c r="AY37" s="56"/>
      <c r="AZ37" s="396"/>
      <c r="BA37" s="393"/>
      <c r="BB37" s="56"/>
      <c r="BC37" s="56"/>
      <c r="BD37" s="56"/>
      <c r="BE37" s="56"/>
      <c r="BF37" s="56"/>
      <c r="BG37" s="57"/>
    </row>
    <row r="38" spans="1:59" ht="14.65" thickBot="1" x14ac:dyDescent="0.5">
      <c r="A38" s="55" t="s">
        <v>314</v>
      </c>
      <c r="B38" s="56">
        <v>1.5599999999999999E-2</v>
      </c>
      <c r="C38" s="74"/>
      <c r="E38" s="73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43" t="s">
        <v>346</v>
      </c>
      <c r="V38" s="144">
        <v>33785</v>
      </c>
      <c r="W38" s="144">
        <v>34020</v>
      </c>
      <c r="X38" s="144">
        <v>33894</v>
      </c>
      <c r="Y38" s="144">
        <v>34176</v>
      </c>
      <c r="Z38" s="144">
        <v>34650</v>
      </c>
      <c r="AA38" s="144">
        <v>33231</v>
      </c>
      <c r="AB38" s="144">
        <v>33870</v>
      </c>
      <c r="AC38" s="144">
        <v>33439</v>
      </c>
      <c r="AD38" s="144">
        <v>33194</v>
      </c>
      <c r="AE38" s="144">
        <v>32549</v>
      </c>
      <c r="AF38" s="145">
        <v>31941</v>
      </c>
      <c r="AG38" s="146">
        <v>4767</v>
      </c>
      <c r="AH38" s="147"/>
      <c r="AI38" s="8"/>
      <c r="AJ38" s="8"/>
      <c r="AK38" s="8"/>
      <c r="AL38" s="8"/>
      <c r="AM38" s="8"/>
      <c r="AN38" s="8"/>
      <c r="AO38" s="8"/>
      <c r="AP38" s="75"/>
      <c r="AS38" s="156">
        <v>1.146E-2</v>
      </c>
      <c r="AT38" s="393"/>
      <c r="AU38" s="56"/>
      <c r="AV38" s="56">
        <v>9.65</v>
      </c>
      <c r="AW38" s="56"/>
      <c r="AX38" s="56"/>
      <c r="AY38" s="56"/>
      <c r="AZ38" s="396"/>
      <c r="BA38" s="393"/>
      <c r="BB38" s="56"/>
      <c r="BC38" s="56"/>
      <c r="BD38" s="56"/>
      <c r="BE38" s="56"/>
      <c r="BF38" s="56"/>
      <c r="BG38" s="57"/>
    </row>
    <row r="39" spans="1:59" x14ac:dyDescent="0.45">
      <c r="A39" s="55" t="s">
        <v>317</v>
      </c>
      <c r="B39" s="56" t="s">
        <v>318</v>
      </c>
      <c r="C39" s="74"/>
      <c r="AS39" s="156">
        <v>14.3865</v>
      </c>
      <c r="AT39" s="393"/>
      <c r="AU39" s="56"/>
      <c r="AV39" s="56"/>
      <c r="AW39" s="56">
        <v>94.87</v>
      </c>
      <c r="AX39" s="56"/>
      <c r="AY39" s="56"/>
      <c r="AZ39" s="396"/>
      <c r="BA39" s="393"/>
      <c r="BB39" s="56"/>
      <c r="BC39" s="56"/>
      <c r="BD39" s="56"/>
      <c r="BE39" s="56"/>
      <c r="BF39" s="56"/>
      <c r="BG39" s="57"/>
    </row>
    <row r="40" spans="1:59" x14ac:dyDescent="0.45">
      <c r="A40" s="55" t="s">
        <v>116</v>
      </c>
      <c r="B40" s="56" t="s">
        <v>117</v>
      </c>
      <c r="C40" s="74"/>
      <c r="AS40" s="156">
        <v>7.1932499999999999</v>
      </c>
      <c r="AT40" s="393"/>
      <c r="AU40" s="56"/>
      <c r="AV40" s="56"/>
      <c r="AW40" s="56">
        <v>97.47</v>
      </c>
      <c r="AX40" s="56"/>
      <c r="AY40" s="56"/>
      <c r="AZ40" s="396"/>
      <c r="BA40" s="393"/>
      <c r="BB40" s="56"/>
      <c r="BC40" s="56"/>
      <c r="BD40" s="56"/>
      <c r="BE40" s="56"/>
      <c r="BF40" s="56"/>
      <c r="BG40" s="57"/>
    </row>
    <row r="41" spans="1:59" x14ac:dyDescent="0.45">
      <c r="A41" s="55" t="s">
        <v>319</v>
      </c>
      <c r="B41" s="56" t="s">
        <v>121</v>
      </c>
      <c r="C41" s="74"/>
      <c r="AS41" s="156">
        <v>3.5966300000000002</v>
      </c>
      <c r="AT41" s="393"/>
      <c r="AU41" s="56"/>
      <c r="AV41" s="56"/>
      <c r="AW41" s="56">
        <v>94.93</v>
      </c>
      <c r="AX41" s="56"/>
      <c r="AY41" s="56"/>
      <c r="AZ41" s="396"/>
      <c r="BA41" s="393"/>
      <c r="BB41" s="56"/>
      <c r="BC41" s="56"/>
      <c r="BD41" s="56"/>
      <c r="BE41" s="56"/>
      <c r="BF41" s="56"/>
      <c r="BG41" s="57"/>
    </row>
    <row r="42" spans="1:59" x14ac:dyDescent="0.45">
      <c r="A42" s="55" t="s">
        <v>320</v>
      </c>
      <c r="B42" s="56" t="s">
        <v>321</v>
      </c>
      <c r="C42" s="74"/>
      <c r="AS42" s="156">
        <v>1.7983100000000001</v>
      </c>
      <c r="AT42" s="393"/>
      <c r="AU42" s="56"/>
      <c r="AV42" s="56"/>
      <c r="AW42" s="56">
        <v>87.08</v>
      </c>
      <c r="AX42" s="56"/>
      <c r="AY42" s="56"/>
      <c r="AZ42" s="396"/>
      <c r="BA42" s="393"/>
      <c r="BB42" s="56"/>
      <c r="BC42" s="56"/>
      <c r="BD42" s="56"/>
      <c r="BE42" s="56"/>
      <c r="BF42" s="56"/>
      <c r="BG42" s="57"/>
    </row>
    <row r="43" spans="1:59" x14ac:dyDescent="0.45">
      <c r="A43" s="55" t="s">
        <v>322</v>
      </c>
      <c r="B43" s="56" t="s">
        <v>323</v>
      </c>
      <c r="C43" s="74"/>
      <c r="AS43" s="156">
        <v>0.89915999999999996</v>
      </c>
      <c r="AT43" s="393"/>
      <c r="AU43" s="56"/>
      <c r="AV43" s="56"/>
      <c r="AW43" s="56">
        <v>75.33</v>
      </c>
      <c r="AX43" s="56"/>
      <c r="AY43" s="56"/>
      <c r="AZ43" s="396"/>
      <c r="BA43" s="393"/>
      <c r="BB43" s="56"/>
      <c r="BC43" s="56"/>
      <c r="BD43" s="56"/>
      <c r="BE43" s="56"/>
      <c r="BF43" s="56"/>
      <c r="BG43" s="57"/>
    </row>
    <row r="44" spans="1:59" x14ac:dyDescent="0.45">
      <c r="A44" s="55" t="s">
        <v>324</v>
      </c>
      <c r="B44" s="56">
        <v>28</v>
      </c>
      <c r="C44" s="74"/>
      <c r="AS44" s="156">
        <v>0.44957999999999998</v>
      </c>
      <c r="AT44" s="393"/>
      <c r="AU44" s="56"/>
      <c r="AV44" s="56"/>
      <c r="AW44" s="56">
        <v>54.52</v>
      </c>
      <c r="AX44" s="56"/>
      <c r="AY44" s="56"/>
      <c r="AZ44" s="396"/>
      <c r="BA44" s="393"/>
      <c r="BB44" s="56"/>
      <c r="BC44" s="56"/>
      <c r="BD44" s="56"/>
      <c r="BE44" s="56"/>
      <c r="BF44" s="56"/>
      <c r="BG44" s="57"/>
    </row>
    <row r="45" spans="1:59" x14ac:dyDescent="0.45">
      <c r="A45" s="55" t="s">
        <v>325</v>
      </c>
      <c r="B45" s="56">
        <v>7</v>
      </c>
      <c r="C45" s="74"/>
      <c r="AS45" s="156">
        <v>0.22478999999999999</v>
      </c>
      <c r="AT45" s="393"/>
      <c r="AU45" s="56"/>
      <c r="AV45" s="56"/>
      <c r="AW45" s="56">
        <v>37.18</v>
      </c>
      <c r="AX45" s="56"/>
      <c r="AY45" s="56"/>
      <c r="AZ45" s="396"/>
      <c r="BA45" s="393"/>
      <c r="BB45" s="56"/>
      <c r="BC45" s="56"/>
      <c r="BD45" s="56"/>
      <c r="BE45" s="56"/>
      <c r="BF45" s="56"/>
      <c r="BG45" s="57"/>
    </row>
    <row r="46" spans="1:59" ht="14.65" thickBot="1" x14ac:dyDescent="0.5">
      <c r="A46" s="64" t="s">
        <v>326</v>
      </c>
      <c r="B46" s="65">
        <v>0</v>
      </c>
      <c r="C46" s="75"/>
      <c r="AS46" s="156">
        <v>0.11239</v>
      </c>
      <c r="AT46" s="393"/>
      <c r="AU46" s="56"/>
      <c r="AV46" s="56"/>
      <c r="AW46" s="56">
        <v>25.24</v>
      </c>
      <c r="AX46" s="56"/>
      <c r="AY46" s="56"/>
      <c r="AZ46" s="396"/>
      <c r="BA46" s="393"/>
      <c r="BB46" s="56"/>
      <c r="BC46" s="56"/>
      <c r="BD46" s="56"/>
      <c r="BE46" s="56"/>
      <c r="BF46" s="56"/>
      <c r="BG46" s="57"/>
    </row>
    <row r="47" spans="1:59" x14ac:dyDescent="0.45">
      <c r="AS47" s="156">
        <v>5.62E-2</v>
      </c>
      <c r="AT47" s="393"/>
      <c r="AU47" s="56"/>
      <c r="AV47" s="56"/>
      <c r="AW47" s="56">
        <v>18.96</v>
      </c>
      <c r="AX47" s="56"/>
      <c r="AY47" s="56"/>
      <c r="AZ47" s="396"/>
      <c r="BA47" s="393"/>
      <c r="BB47" s="56"/>
      <c r="BC47" s="56"/>
      <c r="BD47" s="56"/>
      <c r="BE47" s="56"/>
      <c r="BF47" s="56"/>
      <c r="BG47" s="57"/>
    </row>
    <row r="48" spans="1:59" x14ac:dyDescent="0.45">
      <c r="AS48" s="156">
        <v>2.81E-2</v>
      </c>
      <c r="AT48" s="393"/>
      <c r="AU48" s="56"/>
      <c r="AV48" s="56"/>
      <c r="AW48" s="56">
        <v>14.15</v>
      </c>
      <c r="AX48" s="56"/>
      <c r="AY48" s="56"/>
      <c r="AZ48" s="396"/>
      <c r="BA48" s="393"/>
      <c r="BB48" s="56"/>
      <c r="BC48" s="56"/>
      <c r="BD48" s="56"/>
      <c r="BE48" s="56"/>
      <c r="BF48" s="56"/>
      <c r="BG48" s="57"/>
    </row>
    <row r="49" spans="45:59" x14ac:dyDescent="0.45">
      <c r="AS49" s="156">
        <v>1.405E-2</v>
      </c>
      <c r="AT49" s="393"/>
      <c r="AU49" s="56"/>
      <c r="AV49" s="56"/>
      <c r="AW49" s="56">
        <v>13.17</v>
      </c>
      <c r="AX49" s="56"/>
      <c r="AY49" s="56"/>
      <c r="AZ49" s="396"/>
      <c r="BA49" s="393"/>
      <c r="BB49" s="56"/>
      <c r="BC49" s="56"/>
      <c r="BD49" s="56"/>
      <c r="BE49" s="56"/>
      <c r="BF49" s="56"/>
      <c r="BG49" s="57"/>
    </row>
    <row r="50" spans="45:59" x14ac:dyDescent="0.45">
      <c r="AS50" s="156">
        <v>16.116</v>
      </c>
      <c r="AT50" s="393"/>
      <c r="AU50" s="56"/>
      <c r="AV50" s="56"/>
      <c r="AW50" s="56"/>
      <c r="AX50" s="56">
        <v>89.13</v>
      </c>
      <c r="AY50" s="56"/>
      <c r="AZ50" s="396"/>
      <c r="BA50" s="393"/>
      <c r="BB50" s="56"/>
      <c r="BC50" s="56"/>
      <c r="BD50" s="56"/>
      <c r="BE50" s="56"/>
      <c r="BF50" s="56"/>
      <c r="BG50" s="57"/>
    </row>
    <row r="51" spans="45:59" x14ac:dyDescent="0.45">
      <c r="AS51" s="156">
        <v>8.0579999999999998</v>
      </c>
      <c r="AT51" s="393"/>
      <c r="AU51" s="56"/>
      <c r="AV51" s="56"/>
      <c r="AW51" s="56"/>
      <c r="AX51" s="56">
        <v>92.51</v>
      </c>
      <c r="AY51" s="56"/>
      <c r="AZ51" s="396"/>
      <c r="BA51" s="393"/>
      <c r="BB51" s="56"/>
      <c r="BC51" s="56"/>
      <c r="BD51" s="56"/>
      <c r="BE51" s="56"/>
      <c r="BF51" s="56"/>
      <c r="BG51" s="57"/>
    </row>
    <row r="52" spans="45:59" x14ac:dyDescent="0.45">
      <c r="AS52" s="156">
        <v>4.0289999999999999</v>
      </c>
      <c r="AT52" s="393"/>
      <c r="AU52" s="56"/>
      <c r="AV52" s="56"/>
      <c r="AW52" s="56"/>
      <c r="AX52" s="56">
        <v>87.17</v>
      </c>
      <c r="AY52" s="56"/>
      <c r="AZ52" s="396"/>
      <c r="BA52" s="393"/>
      <c r="BB52" s="56"/>
      <c r="BC52" s="56"/>
      <c r="BD52" s="56"/>
      <c r="BE52" s="56"/>
      <c r="BF52" s="56"/>
      <c r="BG52" s="57"/>
    </row>
    <row r="53" spans="45:59" x14ac:dyDescent="0.45">
      <c r="AS53" s="156">
        <v>2.0145</v>
      </c>
      <c r="AT53" s="393"/>
      <c r="AU53" s="56"/>
      <c r="AV53" s="56"/>
      <c r="AW53" s="56"/>
      <c r="AX53" s="56">
        <v>72.3</v>
      </c>
      <c r="AY53" s="56"/>
      <c r="AZ53" s="396"/>
      <c r="BA53" s="393"/>
      <c r="BB53" s="56"/>
      <c r="BC53" s="56"/>
      <c r="BD53" s="56"/>
      <c r="BE53" s="56"/>
      <c r="BF53" s="56"/>
      <c r="BG53" s="57"/>
    </row>
    <row r="54" spans="45:59" x14ac:dyDescent="0.45">
      <c r="AS54" s="156">
        <v>1.00725</v>
      </c>
      <c r="AT54" s="393"/>
      <c r="AU54" s="56"/>
      <c r="AV54" s="56"/>
      <c r="AW54" s="56"/>
      <c r="AX54" s="56">
        <v>59.69</v>
      </c>
      <c r="AY54" s="56"/>
      <c r="AZ54" s="396"/>
      <c r="BA54" s="393"/>
      <c r="BB54" s="56"/>
      <c r="BC54" s="56"/>
      <c r="BD54" s="56"/>
      <c r="BE54" s="56"/>
      <c r="BF54" s="56"/>
      <c r="BG54" s="57"/>
    </row>
    <row r="55" spans="45:59" x14ac:dyDescent="0.45">
      <c r="AS55" s="156">
        <v>0.50363000000000002</v>
      </c>
      <c r="AT55" s="393"/>
      <c r="AU55" s="56"/>
      <c r="AV55" s="56"/>
      <c r="AW55" s="56"/>
      <c r="AX55" s="56">
        <v>49.41</v>
      </c>
      <c r="AY55" s="56"/>
      <c r="AZ55" s="396"/>
      <c r="BA55" s="393"/>
      <c r="BB55" s="56"/>
      <c r="BC55" s="56"/>
      <c r="BD55" s="56"/>
      <c r="BE55" s="56"/>
      <c r="BF55" s="56"/>
      <c r="BG55" s="57"/>
    </row>
    <row r="56" spans="45:59" x14ac:dyDescent="0.45">
      <c r="AS56" s="156">
        <v>0.25180999999999998</v>
      </c>
      <c r="AT56" s="393"/>
      <c r="AU56" s="56"/>
      <c r="AV56" s="56"/>
      <c r="AW56" s="56"/>
      <c r="AX56" s="56">
        <v>34.479999999999997</v>
      </c>
      <c r="AY56" s="56"/>
      <c r="AZ56" s="396"/>
      <c r="BA56" s="393"/>
      <c r="BB56" s="56"/>
      <c r="BC56" s="56"/>
      <c r="BD56" s="56"/>
      <c r="BE56" s="56"/>
      <c r="BF56" s="56"/>
      <c r="BG56" s="57"/>
    </row>
    <row r="57" spans="45:59" x14ac:dyDescent="0.45">
      <c r="AS57" s="156">
        <v>0.12590999999999999</v>
      </c>
      <c r="AT57" s="393"/>
      <c r="AU57" s="56"/>
      <c r="AV57" s="56"/>
      <c r="AW57" s="56"/>
      <c r="AX57" s="56">
        <v>25.34</v>
      </c>
      <c r="AY57" s="56"/>
      <c r="AZ57" s="396"/>
      <c r="BA57" s="393"/>
      <c r="BB57" s="56"/>
      <c r="BC57" s="56"/>
      <c r="BD57" s="56"/>
      <c r="BE57" s="56"/>
      <c r="BF57" s="56"/>
      <c r="BG57" s="57"/>
    </row>
    <row r="58" spans="45:59" x14ac:dyDescent="0.45">
      <c r="AS58" s="156">
        <v>6.2950000000000006E-2</v>
      </c>
      <c r="AT58" s="393"/>
      <c r="AU58" s="56"/>
      <c r="AV58" s="56"/>
      <c r="AW58" s="56"/>
      <c r="AX58" s="56">
        <v>27.02</v>
      </c>
      <c r="AY58" s="56"/>
      <c r="AZ58" s="396"/>
      <c r="BA58" s="393"/>
      <c r="BB58" s="56"/>
      <c r="BC58" s="56"/>
      <c r="BD58" s="56"/>
      <c r="BE58" s="56"/>
      <c r="BF58" s="56"/>
      <c r="BG58" s="57"/>
    </row>
    <row r="59" spans="45:59" x14ac:dyDescent="0.45">
      <c r="AS59" s="156">
        <v>3.1480000000000001E-2</v>
      </c>
      <c r="AT59" s="393"/>
      <c r="AU59" s="56"/>
      <c r="AV59" s="56"/>
      <c r="AW59" s="56"/>
      <c r="AX59" s="56">
        <v>15.64</v>
      </c>
      <c r="AY59" s="56"/>
      <c r="AZ59" s="396"/>
      <c r="BA59" s="393"/>
      <c r="BB59" s="56"/>
      <c r="BC59" s="56"/>
      <c r="BD59" s="56"/>
      <c r="BE59" s="56"/>
      <c r="BF59" s="56"/>
      <c r="BG59" s="57"/>
    </row>
    <row r="60" spans="45:59" x14ac:dyDescent="0.45">
      <c r="AS60" s="156">
        <v>1.5740000000000001E-2</v>
      </c>
      <c r="AT60" s="393"/>
      <c r="AU60" s="56"/>
      <c r="AV60" s="56"/>
      <c r="AW60" s="56"/>
      <c r="AX60" s="56">
        <v>15.54</v>
      </c>
      <c r="AY60" s="56"/>
      <c r="AZ60" s="396"/>
      <c r="BA60" s="393"/>
      <c r="BB60" s="56"/>
      <c r="BC60" s="56"/>
      <c r="BD60" s="56"/>
      <c r="BE60" s="56"/>
      <c r="BF60" s="56"/>
      <c r="BG60" s="57"/>
    </row>
    <row r="61" spans="45:59" x14ac:dyDescent="0.45">
      <c r="AS61" s="156">
        <v>17.010000000000002</v>
      </c>
      <c r="AT61" s="393"/>
      <c r="AU61" s="56"/>
      <c r="AV61" s="56"/>
      <c r="AW61" s="56"/>
      <c r="AX61" s="56"/>
      <c r="AY61" s="56">
        <v>90.25</v>
      </c>
      <c r="AZ61" s="396"/>
      <c r="BA61" s="393"/>
      <c r="BB61" s="56"/>
      <c r="BC61" s="56"/>
      <c r="BD61" s="56"/>
      <c r="BE61" s="56"/>
      <c r="BF61" s="56"/>
      <c r="BG61" s="57"/>
    </row>
    <row r="62" spans="45:59" x14ac:dyDescent="0.45">
      <c r="AS62" s="156">
        <v>8.5050000000000008</v>
      </c>
      <c r="AT62" s="393"/>
      <c r="AU62" s="56"/>
      <c r="AV62" s="56"/>
      <c r="AW62" s="56"/>
      <c r="AX62" s="56"/>
      <c r="AY62" s="56">
        <v>92.92</v>
      </c>
      <c r="AZ62" s="396"/>
      <c r="BA62" s="393"/>
      <c r="BB62" s="56"/>
      <c r="BC62" s="56"/>
      <c r="BD62" s="56"/>
      <c r="BE62" s="56"/>
      <c r="BF62" s="56"/>
      <c r="BG62" s="57"/>
    </row>
    <row r="63" spans="45:59" x14ac:dyDescent="0.45">
      <c r="AS63" s="156">
        <v>4.2525000000000004</v>
      </c>
      <c r="AT63" s="393"/>
      <c r="AU63" s="56"/>
      <c r="AV63" s="56"/>
      <c r="AW63" s="56"/>
      <c r="AX63" s="56"/>
      <c r="AY63" s="56">
        <v>89.37</v>
      </c>
      <c r="AZ63" s="396"/>
      <c r="BA63" s="393"/>
      <c r="BB63" s="56"/>
      <c r="BC63" s="56"/>
      <c r="BD63" s="56"/>
      <c r="BE63" s="56"/>
      <c r="BF63" s="56"/>
      <c r="BG63" s="57"/>
    </row>
    <row r="64" spans="45:59" x14ac:dyDescent="0.45">
      <c r="AS64" s="156">
        <v>2.1262500000000002</v>
      </c>
      <c r="AT64" s="393"/>
      <c r="AU64" s="56"/>
      <c r="AV64" s="56"/>
      <c r="AW64" s="56"/>
      <c r="AX64" s="56"/>
      <c r="AY64" s="56">
        <v>79.38</v>
      </c>
      <c r="AZ64" s="396"/>
      <c r="BA64" s="393"/>
      <c r="BB64" s="56"/>
      <c r="BC64" s="56"/>
      <c r="BD64" s="56"/>
      <c r="BE64" s="56"/>
      <c r="BF64" s="56"/>
      <c r="BG64" s="57"/>
    </row>
    <row r="65" spans="45:59" x14ac:dyDescent="0.45">
      <c r="AS65" s="156">
        <v>1.0631299999999999</v>
      </c>
      <c r="AT65" s="393"/>
      <c r="AU65" s="56"/>
      <c r="AV65" s="56"/>
      <c r="AW65" s="56"/>
      <c r="AX65" s="56"/>
      <c r="AY65" s="56">
        <v>69.16</v>
      </c>
      <c r="AZ65" s="396"/>
      <c r="BA65" s="393"/>
      <c r="BB65" s="56"/>
      <c r="BC65" s="56"/>
      <c r="BD65" s="56"/>
      <c r="BE65" s="56"/>
      <c r="BF65" s="56"/>
      <c r="BG65" s="57"/>
    </row>
    <row r="66" spans="45:59" x14ac:dyDescent="0.45">
      <c r="AS66" s="156">
        <v>0.53156000000000003</v>
      </c>
      <c r="AT66" s="393"/>
      <c r="AU66" s="56"/>
      <c r="AV66" s="56"/>
      <c r="AW66" s="56"/>
      <c r="AX66" s="56"/>
      <c r="AY66" s="56">
        <v>52.73</v>
      </c>
      <c r="AZ66" s="396"/>
      <c r="BA66" s="393"/>
      <c r="BB66" s="56"/>
      <c r="BC66" s="56"/>
      <c r="BD66" s="56"/>
      <c r="BE66" s="56"/>
      <c r="BF66" s="56"/>
      <c r="BG66" s="57"/>
    </row>
    <row r="67" spans="45:59" x14ac:dyDescent="0.45">
      <c r="AS67" s="156">
        <v>0.26578000000000002</v>
      </c>
      <c r="AT67" s="393"/>
      <c r="AU67" s="56"/>
      <c r="AV67" s="56"/>
      <c r="AW67" s="56"/>
      <c r="AX67" s="56"/>
      <c r="AY67" s="56">
        <v>47.98</v>
      </c>
      <c r="AZ67" s="396"/>
      <c r="BA67" s="393"/>
      <c r="BB67" s="56"/>
      <c r="BC67" s="56"/>
      <c r="BD67" s="56"/>
      <c r="BE67" s="56"/>
      <c r="BF67" s="56"/>
      <c r="BG67" s="57"/>
    </row>
    <row r="68" spans="45:59" x14ac:dyDescent="0.45">
      <c r="AS68" s="156">
        <v>0.13289000000000001</v>
      </c>
      <c r="AT68" s="393"/>
      <c r="AU68" s="56"/>
      <c r="AV68" s="56"/>
      <c r="AW68" s="56"/>
      <c r="AX68" s="56"/>
      <c r="AY68" s="56">
        <v>34.39</v>
      </c>
      <c r="AZ68" s="396"/>
      <c r="BA68" s="393"/>
      <c r="BB68" s="56"/>
      <c r="BC68" s="56"/>
      <c r="BD68" s="56"/>
      <c r="BE68" s="56"/>
      <c r="BF68" s="56"/>
      <c r="BG68" s="57"/>
    </row>
    <row r="69" spans="45:59" x14ac:dyDescent="0.45">
      <c r="AS69" s="156">
        <v>6.6449999999999995E-2</v>
      </c>
      <c r="AT69" s="393"/>
      <c r="AU69" s="56"/>
      <c r="AV69" s="56"/>
      <c r="AW69" s="56"/>
      <c r="AX69" s="56"/>
      <c r="AY69" s="56">
        <v>22.32</v>
      </c>
      <c r="AZ69" s="396"/>
      <c r="BA69" s="393"/>
      <c r="BB69" s="56"/>
      <c r="BC69" s="56"/>
      <c r="BD69" s="56"/>
      <c r="BE69" s="56"/>
      <c r="BF69" s="56"/>
      <c r="BG69" s="57"/>
    </row>
    <row r="70" spans="45:59" x14ac:dyDescent="0.45">
      <c r="AS70" s="156">
        <v>3.322E-2</v>
      </c>
      <c r="AT70" s="393"/>
      <c r="AU70" s="56"/>
      <c r="AV70" s="56"/>
      <c r="AW70" s="56"/>
      <c r="AX70" s="56"/>
      <c r="AY70" s="56">
        <v>19.45</v>
      </c>
      <c r="AZ70" s="396"/>
      <c r="BA70" s="393"/>
      <c r="BB70" s="56"/>
      <c r="BC70" s="56"/>
      <c r="BD70" s="56"/>
      <c r="BE70" s="56"/>
      <c r="BF70" s="56"/>
      <c r="BG70" s="57"/>
    </row>
    <row r="71" spans="45:59" x14ac:dyDescent="0.45">
      <c r="AS71" s="156">
        <v>1.661E-2</v>
      </c>
      <c r="AT71" s="393"/>
      <c r="AU71" s="56"/>
      <c r="AV71" s="56"/>
      <c r="AW71" s="56"/>
      <c r="AX71" s="56"/>
      <c r="AY71" s="56">
        <v>15.03</v>
      </c>
      <c r="AZ71" s="396"/>
      <c r="BA71" s="393"/>
      <c r="BB71" s="56"/>
      <c r="BC71" s="56"/>
      <c r="BD71" s="56"/>
      <c r="BE71" s="56"/>
      <c r="BF71" s="56"/>
      <c r="BG71" s="57"/>
    </row>
    <row r="72" spans="45:59" x14ac:dyDescent="0.45">
      <c r="AS72" s="156">
        <v>14.44275</v>
      </c>
      <c r="AT72" s="393"/>
      <c r="AU72" s="56"/>
      <c r="AV72" s="56"/>
      <c r="AW72" s="56"/>
      <c r="AX72" s="56"/>
      <c r="AY72" s="56"/>
      <c r="AZ72" s="396">
        <v>90.6</v>
      </c>
      <c r="BA72" s="393"/>
      <c r="BB72" s="56"/>
      <c r="BC72" s="56"/>
      <c r="BD72" s="56"/>
      <c r="BE72" s="56"/>
      <c r="BF72" s="56"/>
      <c r="BG72" s="57"/>
    </row>
    <row r="73" spans="45:59" x14ac:dyDescent="0.45">
      <c r="AS73" s="156">
        <v>7.2213799999999999</v>
      </c>
      <c r="AT73" s="393"/>
      <c r="AU73" s="56"/>
      <c r="AV73" s="56"/>
      <c r="AW73" s="56"/>
      <c r="AX73" s="56"/>
      <c r="AY73" s="56"/>
      <c r="AZ73" s="396">
        <v>94.39</v>
      </c>
      <c r="BA73" s="393"/>
      <c r="BB73" s="56"/>
      <c r="BC73" s="56"/>
      <c r="BD73" s="56"/>
      <c r="BE73" s="56"/>
      <c r="BF73" s="56"/>
      <c r="BG73" s="57"/>
    </row>
    <row r="74" spans="45:59" x14ac:dyDescent="0.45">
      <c r="AS74" s="156">
        <v>3.61069</v>
      </c>
      <c r="AT74" s="393"/>
      <c r="AU74" s="56"/>
      <c r="AV74" s="56"/>
      <c r="AW74" s="56"/>
      <c r="AX74" s="56"/>
      <c r="AY74" s="56"/>
      <c r="AZ74" s="396">
        <v>93.57</v>
      </c>
      <c r="BA74" s="393"/>
      <c r="BB74" s="56"/>
      <c r="BC74" s="56"/>
      <c r="BD74" s="56"/>
      <c r="BE74" s="56"/>
      <c r="BF74" s="56"/>
      <c r="BG74" s="57"/>
    </row>
    <row r="75" spans="45:59" x14ac:dyDescent="0.45">
      <c r="AS75" s="156">
        <v>1.8053399999999999</v>
      </c>
      <c r="AT75" s="393"/>
      <c r="AU75" s="56"/>
      <c r="AV75" s="56"/>
      <c r="AW75" s="56"/>
      <c r="AX75" s="56"/>
      <c r="AY75" s="56"/>
      <c r="AZ75" s="396">
        <v>90.23</v>
      </c>
      <c r="BA75" s="393"/>
      <c r="BB75" s="56"/>
      <c r="BC75" s="56"/>
      <c r="BD75" s="56"/>
      <c r="BE75" s="56"/>
      <c r="BF75" s="56"/>
      <c r="BG75" s="57"/>
    </row>
    <row r="76" spans="45:59" x14ac:dyDescent="0.45">
      <c r="AS76" s="156">
        <v>0.90266999999999997</v>
      </c>
      <c r="AT76" s="393"/>
      <c r="AU76" s="56"/>
      <c r="AV76" s="56"/>
      <c r="AW76" s="56"/>
      <c r="AX76" s="56"/>
      <c r="AY76" s="56"/>
      <c r="AZ76" s="396">
        <v>77.34</v>
      </c>
      <c r="BA76" s="393"/>
      <c r="BB76" s="56"/>
      <c r="BC76" s="56"/>
      <c r="BD76" s="56"/>
      <c r="BE76" s="56"/>
      <c r="BF76" s="56"/>
      <c r="BG76" s="57"/>
    </row>
    <row r="77" spans="45:59" x14ac:dyDescent="0.45">
      <c r="AS77" s="156">
        <v>0.45134000000000002</v>
      </c>
      <c r="AT77" s="393"/>
      <c r="AU77" s="56"/>
      <c r="AV77" s="56"/>
      <c r="AW77" s="56"/>
      <c r="AX77" s="56"/>
      <c r="AY77" s="56"/>
      <c r="AZ77" s="396">
        <v>61.63</v>
      </c>
      <c r="BA77" s="393"/>
      <c r="BB77" s="56"/>
      <c r="BC77" s="56"/>
      <c r="BD77" s="56"/>
      <c r="BE77" s="56"/>
      <c r="BF77" s="56"/>
      <c r="BG77" s="57"/>
    </row>
    <row r="78" spans="45:59" x14ac:dyDescent="0.45">
      <c r="AS78" s="156">
        <v>0.22567000000000001</v>
      </c>
      <c r="AT78" s="393"/>
      <c r="AU78" s="56"/>
      <c r="AV78" s="56"/>
      <c r="AW78" s="56"/>
      <c r="AX78" s="56"/>
      <c r="AY78" s="56"/>
      <c r="AZ78" s="396">
        <v>45.39</v>
      </c>
      <c r="BA78" s="393"/>
      <c r="BB78" s="56"/>
      <c r="BC78" s="56"/>
      <c r="BD78" s="56"/>
      <c r="BE78" s="56"/>
      <c r="BF78" s="56"/>
      <c r="BG78" s="57"/>
    </row>
    <row r="79" spans="45:59" x14ac:dyDescent="0.45">
      <c r="AS79" s="156">
        <v>0.11283</v>
      </c>
      <c r="AT79" s="393"/>
      <c r="AU79" s="56"/>
      <c r="AV79" s="56"/>
      <c r="AW79" s="56"/>
      <c r="AX79" s="56"/>
      <c r="AY79" s="56"/>
      <c r="AZ79" s="396">
        <v>34.119999999999997</v>
      </c>
      <c r="BA79" s="393"/>
      <c r="BB79" s="56"/>
      <c r="BC79" s="56"/>
      <c r="BD79" s="56"/>
      <c r="BE79" s="56"/>
      <c r="BF79" s="56"/>
      <c r="BG79" s="57"/>
    </row>
    <row r="80" spans="45:59" x14ac:dyDescent="0.45">
      <c r="AS80" s="156">
        <v>5.6419999999999998E-2</v>
      </c>
      <c r="AT80" s="393"/>
      <c r="AU80" s="56"/>
      <c r="AV80" s="56"/>
      <c r="AW80" s="56"/>
      <c r="AX80" s="56"/>
      <c r="AY80" s="56"/>
      <c r="AZ80" s="396">
        <v>26.25</v>
      </c>
      <c r="BA80" s="393"/>
      <c r="BB80" s="56"/>
      <c r="BC80" s="56"/>
      <c r="BD80" s="56"/>
      <c r="BE80" s="56"/>
      <c r="BF80" s="56"/>
      <c r="BG80" s="57"/>
    </row>
    <row r="81" spans="45:59" x14ac:dyDescent="0.45">
      <c r="AS81" s="156">
        <v>2.8209999999999999E-2</v>
      </c>
      <c r="AT81" s="393"/>
      <c r="AU81" s="56"/>
      <c r="AV81" s="56"/>
      <c r="AW81" s="56"/>
      <c r="AX81" s="56"/>
      <c r="AY81" s="56"/>
      <c r="AZ81" s="396">
        <v>20.079999999999998</v>
      </c>
      <c r="BA81" s="393"/>
      <c r="BB81" s="56"/>
      <c r="BC81" s="56"/>
      <c r="BD81" s="56"/>
      <c r="BE81" s="56"/>
      <c r="BF81" s="56"/>
      <c r="BG81" s="57"/>
    </row>
    <row r="82" spans="45:59" x14ac:dyDescent="0.45">
      <c r="AS82" s="156">
        <v>1.41E-2</v>
      </c>
      <c r="AT82" s="393"/>
      <c r="AU82" s="56"/>
      <c r="AV82" s="56"/>
      <c r="AW82" s="56"/>
      <c r="AX82" s="56"/>
      <c r="AY82" s="56"/>
      <c r="AZ82" s="396">
        <v>17.29</v>
      </c>
      <c r="BA82" s="393"/>
      <c r="BB82" s="56"/>
      <c r="BC82" s="56"/>
      <c r="BD82" s="56"/>
      <c r="BE82" s="56"/>
      <c r="BF82" s="56"/>
      <c r="BG82" s="57"/>
    </row>
    <row r="83" spans="45:59" x14ac:dyDescent="0.45">
      <c r="AS83" s="156">
        <v>11.6622</v>
      </c>
      <c r="AT83" s="393"/>
      <c r="AU83" s="56"/>
      <c r="AV83" s="56"/>
      <c r="AW83" s="56"/>
      <c r="AX83" s="56"/>
      <c r="AY83" s="56"/>
      <c r="AZ83" s="396"/>
      <c r="BA83" s="393">
        <v>89.82</v>
      </c>
      <c r="BB83" s="56"/>
      <c r="BC83" s="56"/>
      <c r="BD83" s="56"/>
      <c r="BE83" s="56"/>
      <c r="BF83" s="56"/>
      <c r="BG83" s="57"/>
    </row>
    <row r="84" spans="45:59" x14ac:dyDescent="0.45">
      <c r="AS84" s="156">
        <v>5.8311000000000002</v>
      </c>
      <c r="AT84" s="393"/>
      <c r="AU84" s="56"/>
      <c r="AV84" s="56"/>
      <c r="AW84" s="56"/>
      <c r="AX84" s="56"/>
      <c r="AY84" s="56"/>
      <c r="AZ84" s="396"/>
      <c r="BA84" s="393">
        <v>80.81</v>
      </c>
      <c r="BB84" s="56"/>
      <c r="BC84" s="56"/>
      <c r="BD84" s="56"/>
      <c r="BE84" s="56"/>
      <c r="BF84" s="56"/>
      <c r="BG84" s="57"/>
    </row>
    <row r="85" spans="45:59" x14ac:dyDescent="0.45">
      <c r="AS85" s="156">
        <v>2.9155500000000001</v>
      </c>
      <c r="AT85" s="393"/>
      <c r="AU85" s="56"/>
      <c r="AV85" s="56"/>
      <c r="AW85" s="56"/>
      <c r="AX85" s="56"/>
      <c r="AY85" s="56"/>
      <c r="AZ85" s="396"/>
      <c r="BA85" s="393">
        <v>61.71</v>
      </c>
      <c r="BB85" s="56"/>
      <c r="BC85" s="56"/>
      <c r="BD85" s="56"/>
      <c r="BE85" s="56"/>
      <c r="BF85" s="56"/>
      <c r="BG85" s="57"/>
    </row>
    <row r="86" spans="45:59" x14ac:dyDescent="0.45">
      <c r="AS86" s="156">
        <v>1.4577800000000001</v>
      </c>
      <c r="AT86" s="393"/>
      <c r="AU86" s="56"/>
      <c r="AV86" s="56"/>
      <c r="AW86" s="56"/>
      <c r="AX86" s="56"/>
      <c r="AY86" s="56"/>
      <c r="AZ86" s="396"/>
      <c r="BA86" s="393">
        <v>45.49</v>
      </c>
      <c r="BB86" s="56"/>
      <c r="BC86" s="56"/>
      <c r="BD86" s="56"/>
      <c r="BE86" s="56"/>
      <c r="BF86" s="56"/>
      <c r="BG86" s="57"/>
    </row>
    <row r="87" spans="45:59" x14ac:dyDescent="0.45">
      <c r="AS87" s="156">
        <v>0.72889000000000004</v>
      </c>
      <c r="AT87" s="393"/>
      <c r="AU87" s="56"/>
      <c r="AV87" s="56"/>
      <c r="AW87" s="56"/>
      <c r="AX87" s="56"/>
      <c r="AY87" s="56"/>
      <c r="AZ87" s="396"/>
      <c r="BA87" s="393">
        <v>34</v>
      </c>
      <c r="BB87" s="56"/>
      <c r="BC87" s="56"/>
      <c r="BD87" s="56"/>
      <c r="BE87" s="56"/>
      <c r="BF87" s="56"/>
      <c r="BG87" s="57"/>
    </row>
    <row r="88" spans="45:59" x14ac:dyDescent="0.45">
      <c r="AS88" s="156">
        <v>0.36443999999999999</v>
      </c>
      <c r="AT88" s="393"/>
      <c r="AU88" s="56"/>
      <c r="AV88" s="56"/>
      <c r="AW88" s="56"/>
      <c r="AX88" s="56"/>
      <c r="AY88" s="56"/>
      <c r="AZ88" s="396"/>
      <c r="BA88" s="393">
        <v>28.03</v>
      </c>
      <c r="BB88" s="56"/>
      <c r="BC88" s="56"/>
      <c r="BD88" s="56"/>
      <c r="BE88" s="56"/>
      <c r="BF88" s="56"/>
      <c r="BG88" s="57"/>
    </row>
    <row r="89" spans="45:59" x14ac:dyDescent="0.45">
      <c r="AS89" s="156">
        <v>0.18221999999999999</v>
      </c>
      <c r="AT89" s="393"/>
      <c r="AU89" s="56"/>
      <c r="AV89" s="56"/>
      <c r="AW89" s="56"/>
      <c r="AX89" s="56"/>
      <c r="AY89" s="56"/>
      <c r="AZ89" s="396"/>
      <c r="BA89" s="393">
        <v>13.09</v>
      </c>
      <c r="BB89" s="56"/>
      <c r="BC89" s="56"/>
      <c r="BD89" s="56"/>
      <c r="BE89" s="56"/>
      <c r="BF89" s="56"/>
      <c r="BG89" s="57"/>
    </row>
    <row r="90" spans="45:59" x14ac:dyDescent="0.45">
      <c r="AS90" s="156">
        <v>9.1109999999999997E-2</v>
      </c>
      <c r="AT90" s="393"/>
      <c r="AU90" s="56"/>
      <c r="AV90" s="56"/>
      <c r="AW90" s="56"/>
      <c r="AX90" s="56"/>
      <c r="AY90" s="56"/>
      <c r="AZ90" s="396"/>
      <c r="BA90" s="393">
        <v>9.81</v>
      </c>
      <c r="BB90" s="56"/>
      <c r="BC90" s="56"/>
      <c r="BD90" s="56"/>
      <c r="BE90" s="56"/>
      <c r="BF90" s="56"/>
      <c r="BG90" s="57"/>
    </row>
    <row r="91" spans="45:59" x14ac:dyDescent="0.45">
      <c r="AS91" s="156">
        <v>4.5560000000000003E-2</v>
      </c>
      <c r="AT91" s="393"/>
      <c r="AU91" s="56"/>
      <c r="AV91" s="56"/>
      <c r="AW91" s="56"/>
      <c r="AX91" s="56"/>
      <c r="AY91" s="56"/>
      <c r="AZ91" s="396"/>
      <c r="BA91" s="393">
        <v>10.68</v>
      </c>
      <c r="BB91" s="56"/>
      <c r="BC91" s="56"/>
      <c r="BD91" s="56"/>
      <c r="BE91" s="56"/>
      <c r="BF91" s="56"/>
      <c r="BG91" s="57"/>
    </row>
    <row r="92" spans="45:59" x14ac:dyDescent="0.45">
      <c r="AS92" s="156">
        <v>2.2780000000000002E-2</v>
      </c>
      <c r="AT92" s="393"/>
      <c r="AU92" s="56"/>
      <c r="AV92" s="56"/>
      <c r="AW92" s="56"/>
      <c r="AX92" s="56"/>
      <c r="AY92" s="56"/>
      <c r="AZ92" s="396"/>
      <c r="BA92" s="393">
        <v>8.89</v>
      </c>
      <c r="BB92" s="56"/>
      <c r="BC92" s="56"/>
      <c r="BD92" s="56"/>
      <c r="BE92" s="56"/>
      <c r="BF92" s="56"/>
      <c r="BG92" s="57"/>
    </row>
    <row r="93" spans="45:59" x14ac:dyDescent="0.45">
      <c r="AS93" s="156">
        <v>1.1390000000000001E-2</v>
      </c>
      <c r="AT93" s="393"/>
      <c r="AU93" s="56"/>
      <c r="AV93" s="56"/>
      <c r="AW93" s="56"/>
      <c r="AX93" s="56"/>
      <c r="AY93" s="56"/>
      <c r="AZ93" s="396"/>
      <c r="BA93" s="393">
        <v>10.17</v>
      </c>
      <c r="BB93" s="56"/>
      <c r="BC93" s="56"/>
      <c r="BD93" s="56"/>
      <c r="BE93" s="56"/>
      <c r="BF93" s="56"/>
      <c r="BG93" s="57"/>
    </row>
    <row r="94" spans="45:59" x14ac:dyDescent="0.45">
      <c r="AS94" s="156">
        <v>5.1014299999999997</v>
      </c>
      <c r="AT94" s="393"/>
      <c r="AU94" s="56"/>
      <c r="AV94" s="56"/>
      <c r="AW94" s="56"/>
      <c r="AX94" s="56"/>
      <c r="AY94" s="56"/>
      <c r="AZ94" s="396"/>
      <c r="BA94" s="393"/>
      <c r="BB94" s="56">
        <v>85</v>
      </c>
      <c r="BC94" s="56"/>
      <c r="BD94" s="56"/>
      <c r="BE94" s="56"/>
      <c r="BF94" s="56"/>
      <c r="BG94" s="57"/>
    </row>
    <row r="95" spans="45:59" x14ac:dyDescent="0.45">
      <c r="AS95" s="156">
        <v>2.55071</v>
      </c>
      <c r="AT95" s="393"/>
      <c r="AU95" s="56"/>
      <c r="AV95" s="56"/>
      <c r="AW95" s="56"/>
      <c r="AX95" s="56"/>
      <c r="AY95" s="56"/>
      <c r="AZ95" s="396"/>
      <c r="BA95" s="393"/>
      <c r="BB95" s="56">
        <v>67.73</v>
      </c>
      <c r="BC95" s="56"/>
      <c r="BD95" s="56"/>
      <c r="BE95" s="56"/>
      <c r="BF95" s="56"/>
      <c r="BG95" s="57"/>
    </row>
    <row r="96" spans="45:59" x14ac:dyDescent="0.45">
      <c r="AS96" s="156">
        <v>1.27536</v>
      </c>
      <c r="AT96" s="393"/>
      <c r="AU96" s="56"/>
      <c r="AV96" s="56"/>
      <c r="AW96" s="56"/>
      <c r="AX96" s="56"/>
      <c r="AY96" s="56"/>
      <c r="AZ96" s="396"/>
      <c r="BA96" s="393"/>
      <c r="BB96" s="56">
        <v>49.03</v>
      </c>
      <c r="BC96" s="56"/>
      <c r="BD96" s="56"/>
      <c r="BE96" s="56"/>
      <c r="BF96" s="56"/>
      <c r="BG96" s="57"/>
    </row>
    <row r="97" spans="45:59" x14ac:dyDescent="0.45">
      <c r="AS97" s="156">
        <v>0.63768000000000002</v>
      </c>
      <c r="AT97" s="393"/>
      <c r="AU97" s="56"/>
      <c r="AV97" s="56"/>
      <c r="AW97" s="56"/>
      <c r="AX97" s="56"/>
      <c r="AY97" s="56"/>
      <c r="AZ97" s="396"/>
      <c r="BA97" s="393"/>
      <c r="BB97" s="56">
        <v>33.409999999999997</v>
      </c>
      <c r="BC97" s="56"/>
      <c r="BD97" s="56"/>
      <c r="BE97" s="56"/>
      <c r="BF97" s="56"/>
      <c r="BG97" s="57"/>
    </row>
    <row r="98" spans="45:59" x14ac:dyDescent="0.45">
      <c r="AS98" s="156">
        <v>0.31884000000000001</v>
      </c>
      <c r="AT98" s="393"/>
      <c r="AU98" s="56"/>
      <c r="AV98" s="56"/>
      <c r="AW98" s="56"/>
      <c r="AX98" s="56"/>
      <c r="AY98" s="56"/>
      <c r="AZ98" s="396"/>
      <c r="BA98" s="393"/>
      <c r="BB98" s="56">
        <v>27.56</v>
      </c>
      <c r="BC98" s="56"/>
      <c r="BD98" s="56"/>
      <c r="BE98" s="56"/>
      <c r="BF98" s="56"/>
      <c r="BG98" s="57"/>
    </row>
    <row r="99" spans="45:59" x14ac:dyDescent="0.45">
      <c r="AS99" s="156">
        <v>0.15942000000000001</v>
      </c>
      <c r="AT99" s="393"/>
      <c r="AU99" s="56"/>
      <c r="AV99" s="56"/>
      <c r="AW99" s="56"/>
      <c r="AX99" s="56"/>
      <c r="AY99" s="56"/>
      <c r="AZ99" s="396"/>
      <c r="BA99" s="393"/>
      <c r="BB99" s="56">
        <v>17.57</v>
      </c>
      <c r="BC99" s="56"/>
      <c r="BD99" s="56"/>
      <c r="BE99" s="56"/>
      <c r="BF99" s="56"/>
      <c r="BG99" s="57"/>
    </row>
    <row r="100" spans="45:59" x14ac:dyDescent="0.45">
      <c r="AS100" s="156">
        <v>7.9710000000000003E-2</v>
      </c>
      <c r="AT100" s="393"/>
      <c r="AU100" s="56"/>
      <c r="AV100" s="56"/>
      <c r="AW100" s="56"/>
      <c r="AX100" s="56"/>
      <c r="AY100" s="56"/>
      <c r="AZ100" s="396"/>
      <c r="BA100" s="393"/>
      <c r="BB100" s="56">
        <v>6.98</v>
      </c>
      <c r="BC100" s="56"/>
      <c r="BD100" s="56"/>
      <c r="BE100" s="56"/>
      <c r="BF100" s="56"/>
      <c r="BG100" s="57"/>
    </row>
    <row r="101" spans="45:59" x14ac:dyDescent="0.45">
      <c r="AS101" s="156">
        <v>3.9849999999999997E-2</v>
      </c>
      <c r="AT101" s="393"/>
      <c r="AU101" s="56"/>
      <c r="AV101" s="56"/>
      <c r="AW101" s="56"/>
      <c r="AX101" s="56"/>
      <c r="AY101" s="56"/>
      <c r="AZ101" s="396"/>
      <c r="BA101" s="393"/>
      <c r="BB101" s="56">
        <v>5.07</v>
      </c>
      <c r="BC101" s="56"/>
      <c r="BD101" s="56"/>
      <c r="BE101" s="56"/>
      <c r="BF101" s="56"/>
      <c r="BG101" s="57"/>
    </row>
    <row r="102" spans="45:59" x14ac:dyDescent="0.45">
      <c r="AS102" s="156">
        <v>1.993E-2</v>
      </c>
      <c r="AT102" s="393"/>
      <c r="AU102" s="56"/>
      <c r="AV102" s="56"/>
      <c r="AW102" s="56"/>
      <c r="AX102" s="56"/>
      <c r="AY102" s="56"/>
      <c r="AZ102" s="396"/>
      <c r="BA102" s="393"/>
      <c r="BB102" s="56">
        <v>5.55</v>
      </c>
      <c r="BC102" s="56"/>
      <c r="BD102" s="56"/>
      <c r="BE102" s="56"/>
      <c r="BF102" s="56"/>
      <c r="BG102" s="57"/>
    </row>
    <row r="103" spans="45:59" x14ac:dyDescent="0.45">
      <c r="AS103" s="156">
        <v>9.9600000000000001E-3</v>
      </c>
      <c r="AT103" s="393"/>
      <c r="AU103" s="56"/>
      <c r="AV103" s="56"/>
      <c r="AW103" s="56"/>
      <c r="AX103" s="56"/>
      <c r="AY103" s="56"/>
      <c r="AZ103" s="396"/>
      <c r="BA103" s="393"/>
      <c r="BB103" s="56">
        <v>-0.28000000000000003</v>
      </c>
      <c r="BC103" s="56"/>
      <c r="BD103" s="56"/>
      <c r="BE103" s="56"/>
      <c r="BF103" s="56"/>
      <c r="BG103" s="57"/>
    </row>
    <row r="104" spans="45:59" x14ac:dyDescent="0.45">
      <c r="AS104" s="156">
        <v>4.9800000000000001E-3</v>
      </c>
      <c r="AT104" s="393"/>
      <c r="AU104" s="56"/>
      <c r="AV104" s="56"/>
      <c r="AW104" s="56"/>
      <c r="AX104" s="56"/>
      <c r="AY104" s="56"/>
      <c r="AZ104" s="396"/>
      <c r="BA104" s="393"/>
      <c r="BB104" s="56">
        <v>-0.35</v>
      </c>
      <c r="BC104" s="56"/>
      <c r="BD104" s="56"/>
      <c r="BE104" s="56"/>
      <c r="BF104" s="56"/>
      <c r="BG104" s="57"/>
    </row>
    <row r="105" spans="45:59" x14ac:dyDescent="0.45">
      <c r="AS105" s="156">
        <v>20.78633</v>
      </c>
      <c r="AT105" s="393"/>
      <c r="AU105" s="56"/>
      <c r="AV105" s="56"/>
      <c r="AW105" s="56"/>
      <c r="AX105" s="56"/>
      <c r="AY105" s="56"/>
      <c r="AZ105" s="396"/>
      <c r="BA105" s="393"/>
      <c r="BB105" s="56"/>
      <c r="BC105" s="56">
        <v>91.09</v>
      </c>
      <c r="BD105" s="56"/>
      <c r="BE105" s="56"/>
      <c r="BF105" s="56"/>
      <c r="BG105" s="57"/>
    </row>
    <row r="106" spans="45:59" x14ac:dyDescent="0.45">
      <c r="AS106" s="156">
        <v>10.39316</v>
      </c>
      <c r="AT106" s="393"/>
      <c r="AU106" s="56"/>
      <c r="AV106" s="56"/>
      <c r="AW106" s="56"/>
      <c r="AX106" s="56"/>
      <c r="AY106" s="56"/>
      <c r="AZ106" s="396"/>
      <c r="BA106" s="393"/>
      <c r="BB106" s="56"/>
      <c r="BC106" s="56">
        <v>88.66</v>
      </c>
      <c r="BD106" s="56"/>
      <c r="BE106" s="56"/>
      <c r="BF106" s="56"/>
      <c r="BG106" s="57"/>
    </row>
    <row r="107" spans="45:59" x14ac:dyDescent="0.45">
      <c r="AS107" s="156">
        <v>5.19658</v>
      </c>
      <c r="AT107" s="393"/>
      <c r="AU107" s="56"/>
      <c r="AV107" s="56"/>
      <c r="AW107" s="56"/>
      <c r="AX107" s="56"/>
      <c r="AY107" s="56"/>
      <c r="AZ107" s="396"/>
      <c r="BA107" s="393"/>
      <c r="BB107" s="56"/>
      <c r="BC107" s="56">
        <v>82.72</v>
      </c>
      <c r="BD107" s="56"/>
      <c r="BE107" s="56"/>
      <c r="BF107" s="56"/>
      <c r="BG107" s="57"/>
    </row>
    <row r="108" spans="45:59" x14ac:dyDescent="0.45">
      <c r="AS108" s="156">
        <v>2.59829</v>
      </c>
      <c r="AT108" s="393"/>
      <c r="AU108" s="56"/>
      <c r="AV108" s="56"/>
      <c r="AW108" s="56"/>
      <c r="AX108" s="56"/>
      <c r="AY108" s="56"/>
      <c r="AZ108" s="396"/>
      <c r="BA108" s="393"/>
      <c r="BB108" s="56"/>
      <c r="BC108" s="56">
        <v>68.260000000000005</v>
      </c>
      <c r="BD108" s="56"/>
      <c r="BE108" s="56"/>
      <c r="BF108" s="56"/>
      <c r="BG108" s="57"/>
    </row>
    <row r="109" spans="45:59" x14ac:dyDescent="0.45">
      <c r="AS109" s="156">
        <v>1.29915</v>
      </c>
      <c r="AT109" s="393"/>
      <c r="AU109" s="56"/>
      <c r="AV109" s="56"/>
      <c r="AW109" s="56"/>
      <c r="AX109" s="56"/>
      <c r="AY109" s="56"/>
      <c r="AZ109" s="396"/>
      <c r="BA109" s="393"/>
      <c r="BB109" s="56"/>
      <c r="BC109" s="56">
        <v>49.35</v>
      </c>
      <c r="BD109" s="56"/>
      <c r="BE109" s="56"/>
      <c r="BF109" s="56"/>
      <c r="BG109" s="57"/>
    </row>
    <row r="110" spans="45:59" x14ac:dyDescent="0.45">
      <c r="AS110" s="156">
        <v>0.64956999999999998</v>
      </c>
      <c r="AT110" s="393"/>
      <c r="AU110" s="56"/>
      <c r="AV110" s="56"/>
      <c r="AW110" s="56"/>
      <c r="AX110" s="56"/>
      <c r="AY110" s="56"/>
      <c r="AZ110" s="396"/>
      <c r="BA110" s="393"/>
      <c r="BB110" s="56"/>
      <c r="BC110" s="56">
        <v>38.35</v>
      </c>
      <c r="BD110" s="56"/>
      <c r="BE110" s="56"/>
      <c r="BF110" s="56"/>
      <c r="BG110" s="57"/>
    </row>
    <row r="111" spans="45:59" x14ac:dyDescent="0.45">
      <c r="AS111" s="156">
        <v>0.32479000000000002</v>
      </c>
      <c r="AT111" s="393"/>
      <c r="AU111" s="56"/>
      <c r="AV111" s="56"/>
      <c r="AW111" s="56"/>
      <c r="AX111" s="56"/>
      <c r="AY111" s="56"/>
      <c r="AZ111" s="396"/>
      <c r="BA111" s="393"/>
      <c r="BB111" s="56"/>
      <c r="BC111" s="56">
        <v>28.14</v>
      </c>
      <c r="BD111" s="56"/>
      <c r="BE111" s="56"/>
      <c r="BF111" s="56"/>
      <c r="BG111" s="57"/>
    </row>
    <row r="112" spans="45:59" x14ac:dyDescent="0.45">
      <c r="AS112" s="156">
        <v>0.16239000000000001</v>
      </c>
      <c r="AT112" s="393"/>
      <c r="AU112" s="56"/>
      <c r="AV112" s="56"/>
      <c r="AW112" s="56"/>
      <c r="AX112" s="56"/>
      <c r="AY112" s="56"/>
      <c r="AZ112" s="396"/>
      <c r="BA112" s="393"/>
      <c r="BB112" s="56"/>
      <c r="BC112" s="56">
        <v>21</v>
      </c>
      <c r="BD112" s="56"/>
      <c r="BE112" s="56"/>
      <c r="BF112" s="56"/>
      <c r="BG112" s="57"/>
    </row>
    <row r="113" spans="45:59" x14ac:dyDescent="0.45">
      <c r="AS113" s="156">
        <v>8.1199999999999994E-2</v>
      </c>
      <c r="AT113" s="393"/>
      <c r="AU113" s="56"/>
      <c r="AV113" s="56"/>
      <c r="AW113" s="56"/>
      <c r="AX113" s="56"/>
      <c r="AY113" s="56"/>
      <c r="AZ113" s="396"/>
      <c r="BA113" s="393"/>
      <c r="BB113" s="56"/>
      <c r="BC113" s="56">
        <v>15.6</v>
      </c>
      <c r="BD113" s="56"/>
      <c r="BE113" s="56"/>
      <c r="BF113" s="56"/>
      <c r="BG113" s="57"/>
    </row>
    <row r="114" spans="45:59" x14ac:dyDescent="0.45">
      <c r="AS114" s="156">
        <v>4.0599999999999997E-2</v>
      </c>
      <c r="AT114" s="393"/>
      <c r="AU114" s="56"/>
      <c r="AV114" s="56"/>
      <c r="AW114" s="56"/>
      <c r="AX114" s="56"/>
      <c r="AY114" s="56"/>
      <c r="AZ114" s="396"/>
      <c r="BA114" s="393"/>
      <c r="BB114" s="56"/>
      <c r="BC114" s="56">
        <v>10.69</v>
      </c>
      <c r="BD114" s="56"/>
      <c r="BE114" s="56"/>
      <c r="BF114" s="56"/>
      <c r="BG114" s="57"/>
    </row>
    <row r="115" spans="45:59" x14ac:dyDescent="0.45">
      <c r="AS115" s="156">
        <v>2.0299999999999999E-2</v>
      </c>
      <c r="AT115" s="393"/>
      <c r="AU115" s="56"/>
      <c r="AV115" s="56"/>
      <c r="AW115" s="56"/>
      <c r="AX115" s="56"/>
      <c r="AY115" s="56"/>
      <c r="AZ115" s="396"/>
      <c r="BA115" s="393"/>
      <c r="BB115" s="56"/>
      <c r="BC115" s="56">
        <v>11.89</v>
      </c>
      <c r="BD115" s="56"/>
      <c r="BE115" s="56"/>
      <c r="BF115" s="56"/>
      <c r="BG115" s="57"/>
    </row>
    <row r="116" spans="45:59" x14ac:dyDescent="0.45">
      <c r="AS116" s="156">
        <v>20.300999999999998</v>
      </c>
      <c r="AT116" s="393"/>
      <c r="AU116" s="56"/>
      <c r="AV116" s="56"/>
      <c r="AW116" s="56"/>
      <c r="AX116" s="56"/>
      <c r="AY116" s="56"/>
      <c r="AZ116" s="396"/>
      <c r="BA116" s="393"/>
      <c r="BB116" s="56"/>
      <c r="BC116" s="56"/>
      <c r="BD116" s="56">
        <v>85.02</v>
      </c>
      <c r="BE116" s="56"/>
      <c r="BF116" s="56"/>
      <c r="BG116" s="57"/>
    </row>
    <row r="117" spans="45:59" x14ac:dyDescent="0.45">
      <c r="AS117" s="156">
        <v>10.150499999999999</v>
      </c>
      <c r="AT117" s="393"/>
      <c r="AU117" s="56"/>
      <c r="AV117" s="56"/>
      <c r="AW117" s="56"/>
      <c r="AX117" s="56"/>
      <c r="AY117" s="56"/>
      <c r="AZ117" s="396"/>
      <c r="BA117" s="393"/>
      <c r="BB117" s="56"/>
      <c r="BC117" s="56"/>
      <c r="BD117" s="56">
        <v>86.28</v>
      </c>
      <c r="BE117" s="56"/>
      <c r="BF117" s="56"/>
      <c r="BG117" s="57"/>
    </row>
    <row r="118" spans="45:59" x14ac:dyDescent="0.45">
      <c r="AS118" s="156">
        <v>5.0752499999999996</v>
      </c>
      <c r="AT118" s="393"/>
      <c r="AU118" s="56"/>
      <c r="AV118" s="56"/>
      <c r="AW118" s="56"/>
      <c r="AX118" s="56"/>
      <c r="AY118" s="56"/>
      <c r="AZ118" s="396"/>
      <c r="BA118" s="393"/>
      <c r="BB118" s="56"/>
      <c r="BC118" s="56"/>
      <c r="BD118" s="56">
        <v>80.19</v>
      </c>
      <c r="BE118" s="56"/>
      <c r="BF118" s="56"/>
      <c r="BG118" s="57"/>
    </row>
    <row r="119" spans="45:59" x14ac:dyDescent="0.45">
      <c r="AS119" s="156">
        <v>2.5376300000000001</v>
      </c>
      <c r="AT119" s="393"/>
      <c r="AU119" s="56"/>
      <c r="AV119" s="56"/>
      <c r="AW119" s="56"/>
      <c r="AX119" s="56"/>
      <c r="AY119" s="56"/>
      <c r="AZ119" s="396"/>
      <c r="BA119" s="393"/>
      <c r="BB119" s="56"/>
      <c r="BC119" s="56"/>
      <c r="BD119" s="56">
        <v>65.75</v>
      </c>
      <c r="BE119" s="56"/>
      <c r="BF119" s="56"/>
      <c r="BG119" s="57"/>
    </row>
    <row r="120" spans="45:59" x14ac:dyDescent="0.45">
      <c r="AS120" s="156">
        <v>1.26881</v>
      </c>
      <c r="AT120" s="393"/>
      <c r="AU120" s="56"/>
      <c r="AV120" s="56"/>
      <c r="AW120" s="56"/>
      <c r="AX120" s="56"/>
      <c r="AY120" s="56"/>
      <c r="AZ120" s="396"/>
      <c r="BA120" s="393"/>
      <c r="BB120" s="56"/>
      <c r="BC120" s="56"/>
      <c r="BD120" s="56">
        <v>56.01</v>
      </c>
      <c r="BE120" s="56"/>
      <c r="BF120" s="56"/>
      <c r="BG120" s="57"/>
    </row>
    <row r="121" spans="45:59" x14ac:dyDescent="0.45">
      <c r="AS121" s="156">
        <v>0.63441000000000003</v>
      </c>
      <c r="AT121" s="393"/>
      <c r="AU121" s="56"/>
      <c r="AV121" s="56"/>
      <c r="AW121" s="56"/>
      <c r="AX121" s="56"/>
      <c r="AY121" s="56"/>
      <c r="AZ121" s="396"/>
      <c r="BA121" s="393"/>
      <c r="BB121" s="56"/>
      <c r="BC121" s="56"/>
      <c r="BD121" s="56">
        <v>41.94</v>
      </c>
      <c r="BE121" s="56"/>
      <c r="BF121" s="56"/>
      <c r="BG121" s="57"/>
    </row>
    <row r="122" spans="45:59" x14ac:dyDescent="0.45">
      <c r="AS122" s="156">
        <v>0.31719999999999998</v>
      </c>
      <c r="AT122" s="393"/>
      <c r="AU122" s="56"/>
      <c r="AV122" s="56"/>
      <c r="AW122" s="56"/>
      <c r="AX122" s="56"/>
      <c r="AY122" s="56"/>
      <c r="AZ122" s="396"/>
      <c r="BA122" s="393"/>
      <c r="BB122" s="56"/>
      <c r="BC122" s="56"/>
      <c r="BD122" s="56">
        <v>34.31</v>
      </c>
      <c r="BE122" s="56"/>
      <c r="BF122" s="56"/>
      <c r="BG122" s="57"/>
    </row>
    <row r="123" spans="45:59" x14ac:dyDescent="0.45">
      <c r="AS123" s="156">
        <v>0.15859999999999999</v>
      </c>
      <c r="AT123" s="393"/>
      <c r="AU123" s="56"/>
      <c r="AV123" s="56"/>
      <c r="AW123" s="56"/>
      <c r="AX123" s="56"/>
      <c r="AY123" s="56"/>
      <c r="AZ123" s="396"/>
      <c r="BA123" s="393"/>
      <c r="BB123" s="56"/>
      <c r="BC123" s="56"/>
      <c r="BD123" s="56">
        <v>27.35</v>
      </c>
      <c r="BE123" s="56"/>
      <c r="BF123" s="56"/>
      <c r="BG123" s="57"/>
    </row>
    <row r="124" spans="45:59" x14ac:dyDescent="0.45">
      <c r="AS124" s="156">
        <v>7.9299999999999995E-2</v>
      </c>
      <c r="AT124" s="393"/>
      <c r="AU124" s="56"/>
      <c r="AV124" s="56"/>
      <c r="AW124" s="56"/>
      <c r="AX124" s="56"/>
      <c r="AY124" s="56"/>
      <c r="AZ124" s="396"/>
      <c r="BA124" s="393"/>
      <c r="BB124" s="56"/>
      <c r="BC124" s="56"/>
      <c r="BD124" s="56">
        <v>23.73</v>
      </c>
      <c r="BE124" s="56"/>
      <c r="BF124" s="56"/>
      <c r="BG124" s="57"/>
    </row>
    <row r="125" spans="45:59" x14ac:dyDescent="0.45">
      <c r="AS125" s="156">
        <v>3.9649999999999998E-2</v>
      </c>
      <c r="AT125" s="393"/>
      <c r="AU125" s="56"/>
      <c r="AV125" s="56"/>
      <c r="AW125" s="56"/>
      <c r="AX125" s="56"/>
      <c r="AY125" s="56"/>
      <c r="AZ125" s="396"/>
      <c r="BA125" s="393"/>
      <c r="BB125" s="56"/>
      <c r="BC125" s="56"/>
      <c r="BD125" s="56">
        <v>16.32</v>
      </c>
      <c r="BE125" s="56"/>
      <c r="BF125" s="56"/>
      <c r="BG125" s="57"/>
    </row>
    <row r="126" spans="45:59" x14ac:dyDescent="0.45">
      <c r="AS126" s="156">
        <v>1.983E-2</v>
      </c>
      <c r="AT126" s="393"/>
      <c r="AU126" s="56"/>
      <c r="AV126" s="56"/>
      <c r="AW126" s="56"/>
      <c r="AX126" s="56"/>
      <c r="AY126" s="56"/>
      <c r="AZ126" s="396"/>
      <c r="BA126" s="393"/>
      <c r="BB126" s="56"/>
      <c r="BC126" s="56"/>
      <c r="BD126" s="56">
        <v>18.440000000000001</v>
      </c>
      <c r="BE126" s="56"/>
      <c r="BF126" s="56"/>
      <c r="BG126" s="57"/>
    </row>
    <row r="127" spans="45:59" x14ac:dyDescent="0.45">
      <c r="AS127" s="156">
        <v>21.146999999999998</v>
      </c>
      <c r="AT127" s="393"/>
      <c r="AU127" s="56"/>
      <c r="AV127" s="56"/>
      <c r="AW127" s="56"/>
      <c r="AX127" s="56"/>
      <c r="AY127" s="56"/>
      <c r="AZ127" s="396"/>
      <c r="BA127" s="393"/>
      <c r="BB127" s="56"/>
      <c r="BC127" s="56"/>
      <c r="BD127" s="56"/>
      <c r="BE127" s="56">
        <v>66.8</v>
      </c>
      <c r="BF127" s="56"/>
      <c r="BG127" s="57"/>
    </row>
    <row r="128" spans="45:59" x14ac:dyDescent="0.45">
      <c r="AS128" s="156">
        <v>10.573499999999999</v>
      </c>
      <c r="AT128" s="393"/>
      <c r="AU128" s="56"/>
      <c r="AV128" s="56"/>
      <c r="AW128" s="56"/>
      <c r="AX128" s="56"/>
      <c r="AY128" s="56"/>
      <c r="AZ128" s="396"/>
      <c r="BA128" s="393"/>
      <c r="BB128" s="56"/>
      <c r="BC128" s="56"/>
      <c r="BD128" s="56"/>
      <c r="BE128" s="56">
        <v>75.739999999999995</v>
      </c>
      <c r="BF128" s="56"/>
      <c r="BG128" s="57"/>
    </row>
    <row r="129" spans="45:59" x14ac:dyDescent="0.45">
      <c r="AS129" s="156">
        <v>5.2867499999999996</v>
      </c>
      <c r="AT129" s="393"/>
      <c r="AU129" s="56"/>
      <c r="AV129" s="56"/>
      <c r="AW129" s="56"/>
      <c r="AX129" s="56"/>
      <c r="AY129" s="56"/>
      <c r="AZ129" s="396"/>
      <c r="BA129" s="393"/>
      <c r="BB129" s="56"/>
      <c r="BC129" s="56"/>
      <c r="BD129" s="56"/>
      <c r="BE129" s="56">
        <v>64.59</v>
      </c>
      <c r="BF129" s="56"/>
      <c r="BG129" s="57"/>
    </row>
    <row r="130" spans="45:59" x14ac:dyDescent="0.45">
      <c r="AS130" s="156">
        <v>2.6433800000000001</v>
      </c>
      <c r="AT130" s="393"/>
      <c r="AU130" s="56"/>
      <c r="AV130" s="56"/>
      <c r="AW130" s="56"/>
      <c r="AX130" s="56"/>
      <c r="AY130" s="56"/>
      <c r="AZ130" s="396"/>
      <c r="BA130" s="393"/>
      <c r="BB130" s="56"/>
      <c r="BC130" s="56"/>
      <c r="BD130" s="56"/>
      <c r="BE130" s="56">
        <v>49.99</v>
      </c>
      <c r="BF130" s="56"/>
      <c r="BG130" s="57"/>
    </row>
    <row r="131" spans="45:59" x14ac:dyDescent="0.45">
      <c r="AS131" s="156">
        <v>1.32169</v>
      </c>
      <c r="AT131" s="393"/>
      <c r="AU131" s="56"/>
      <c r="AV131" s="56"/>
      <c r="AW131" s="56"/>
      <c r="AX131" s="56"/>
      <c r="AY131" s="56"/>
      <c r="AZ131" s="396"/>
      <c r="BA131" s="393"/>
      <c r="BB131" s="56"/>
      <c r="BC131" s="56"/>
      <c r="BD131" s="56"/>
      <c r="BE131" s="56">
        <v>43.31</v>
      </c>
      <c r="BF131" s="56"/>
      <c r="BG131" s="57"/>
    </row>
    <row r="132" spans="45:59" x14ac:dyDescent="0.45">
      <c r="AS132" s="156">
        <v>0.66083999999999998</v>
      </c>
      <c r="AT132" s="393"/>
      <c r="AU132" s="56"/>
      <c r="AV132" s="56"/>
      <c r="AW132" s="56"/>
      <c r="AX132" s="56"/>
      <c r="AY132" s="56"/>
      <c r="AZ132" s="396"/>
      <c r="BA132" s="393"/>
      <c r="BB132" s="56"/>
      <c r="BC132" s="56"/>
      <c r="BD132" s="56"/>
      <c r="BE132" s="56">
        <v>38</v>
      </c>
      <c r="BF132" s="56"/>
      <c r="BG132" s="57"/>
    </row>
    <row r="133" spans="45:59" x14ac:dyDescent="0.45">
      <c r="AS133" s="156">
        <v>0.33041999999999999</v>
      </c>
      <c r="AT133" s="393"/>
      <c r="AU133" s="56"/>
      <c r="AV133" s="56"/>
      <c r="AW133" s="56"/>
      <c r="AX133" s="56"/>
      <c r="AY133" s="56"/>
      <c r="AZ133" s="396"/>
      <c r="BA133" s="393"/>
      <c r="BB133" s="56"/>
      <c r="BC133" s="56"/>
      <c r="BD133" s="56"/>
      <c r="BE133" s="56">
        <v>30.08</v>
      </c>
      <c r="BF133" s="56"/>
      <c r="BG133" s="57"/>
    </row>
    <row r="134" spans="45:59" x14ac:dyDescent="0.45">
      <c r="AS134" s="156">
        <v>0.16521</v>
      </c>
      <c r="AT134" s="393"/>
      <c r="AU134" s="56"/>
      <c r="AV134" s="56"/>
      <c r="AW134" s="56"/>
      <c r="AX134" s="56"/>
      <c r="AY134" s="56"/>
      <c r="AZ134" s="396"/>
      <c r="BA134" s="393"/>
      <c r="BB134" s="56"/>
      <c r="BC134" s="56"/>
      <c r="BD134" s="56"/>
      <c r="BE134" s="56">
        <v>27.17</v>
      </c>
      <c r="BF134" s="56"/>
      <c r="BG134" s="57"/>
    </row>
    <row r="135" spans="45:59" x14ac:dyDescent="0.45">
      <c r="AS135" s="156">
        <v>8.2610000000000003E-2</v>
      </c>
      <c r="AT135" s="393"/>
      <c r="AU135" s="56"/>
      <c r="AV135" s="56"/>
      <c r="AW135" s="56"/>
      <c r="AX135" s="56"/>
      <c r="AY135" s="56"/>
      <c r="AZ135" s="396"/>
      <c r="BA135" s="393"/>
      <c r="BB135" s="56"/>
      <c r="BC135" s="56"/>
      <c r="BD135" s="56"/>
      <c r="BE135" s="56">
        <v>19.61</v>
      </c>
      <c r="BF135" s="56"/>
      <c r="BG135" s="57"/>
    </row>
    <row r="136" spans="45:59" x14ac:dyDescent="0.45">
      <c r="AS136" s="156">
        <v>4.1300000000000003E-2</v>
      </c>
      <c r="AT136" s="393"/>
      <c r="AU136" s="56"/>
      <c r="AV136" s="56"/>
      <c r="AW136" s="56"/>
      <c r="AX136" s="56"/>
      <c r="AY136" s="56"/>
      <c r="AZ136" s="396"/>
      <c r="BA136" s="393"/>
      <c r="BB136" s="56"/>
      <c r="BC136" s="56"/>
      <c r="BD136" s="56"/>
      <c r="BE136" s="56">
        <v>14.44</v>
      </c>
      <c r="BF136" s="56"/>
      <c r="BG136" s="57"/>
    </row>
    <row r="137" spans="45:59" x14ac:dyDescent="0.45">
      <c r="AS137" s="156">
        <v>2.0650000000000002E-2</v>
      </c>
      <c r="AT137" s="393"/>
      <c r="AU137" s="56"/>
      <c r="AV137" s="56"/>
      <c r="AW137" s="56"/>
      <c r="AX137" s="56"/>
      <c r="AY137" s="56"/>
      <c r="AZ137" s="396"/>
      <c r="BA137" s="393"/>
      <c r="BB137" s="56"/>
      <c r="BC137" s="56"/>
      <c r="BD137" s="56"/>
      <c r="BE137" s="56">
        <v>12</v>
      </c>
      <c r="BF137" s="56"/>
      <c r="BG137" s="57"/>
    </row>
    <row r="138" spans="45:59" x14ac:dyDescent="0.45">
      <c r="AS138" s="156">
        <v>35.819249999999997</v>
      </c>
      <c r="AT138" s="393"/>
      <c r="AU138" s="56"/>
      <c r="AV138" s="56"/>
      <c r="AW138" s="56"/>
      <c r="AX138" s="56"/>
      <c r="AY138" s="56"/>
      <c r="AZ138" s="396"/>
      <c r="BA138" s="393"/>
      <c r="BB138" s="56"/>
      <c r="BC138" s="56"/>
      <c r="BD138" s="56"/>
      <c r="BE138" s="56"/>
      <c r="BF138" s="56">
        <v>68.08</v>
      </c>
      <c r="BG138" s="57"/>
    </row>
    <row r="139" spans="45:59" x14ac:dyDescent="0.45">
      <c r="AS139" s="156">
        <v>17.90963</v>
      </c>
      <c r="AT139" s="393"/>
      <c r="AU139" s="56"/>
      <c r="AV139" s="56"/>
      <c r="AW139" s="56"/>
      <c r="AX139" s="56"/>
      <c r="AY139" s="56"/>
      <c r="AZ139" s="396"/>
      <c r="BA139" s="393"/>
      <c r="BB139" s="56"/>
      <c r="BC139" s="56"/>
      <c r="BD139" s="56"/>
      <c r="BE139" s="56"/>
      <c r="BF139" s="56">
        <v>73.48</v>
      </c>
      <c r="BG139" s="57"/>
    </row>
    <row r="140" spans="45:59" x14ac:dyDescent="0.45">
      <c r="AS140" s="156">
        <v>8.9548100000000002</v>
      </c>
      <c r="AT140" s="393"/>
      <c r="AU140" s="56"/>
      <c r="AV140" s="56"/>
      <c r="AW140" s="56"/>
      <c r="AX140" s="56"/>
      <c r="AY140" s="56"/>
      <c r="AZ140" s="396"/>
      <c r="BA140" s="393"/>
      <c r="BB140" s="56"/>
      <c r="BC140" s="56"/>
      <c r="BD140" s="56"/>
      <c r="BE140" s="56"/>
      <c r="BF140" s="56">
        <v>62.78</v>
      </c>
      <c r="BG140" s="57"/>
    </row>
    <row r="141" spans="45:59" x14ac:dyDescent="0.45">
      <c r="AS141" s="156">
        <v>4.4774099999999999</v>
      </c>
      <c r="AT141" s="393"/>
      <c r="AU141" s="56"/>
      <c r="AV141" s="56"/>
      <c r="AW141" s="56"/>
      <c r="AX141" s="56"/>
      <c r="AY141" s="56"/>
      <c r="AZ141" s="396"/>
      <c r="BA141" s="393"/>
      <c r="BB141" s="56"/>
      <c r="BC141" s="56"/>
      <c r="BD141" s="56"/>
      <c r="BE141" s="56"/>
      <c r="BF141" s="56">
        <v>51.22</v>
      </c>
      <c r="BG141" s="57"/>
    </row>
    <row r="142" spans="45:59" x14ac:dyDescent="0.45">
      <c r="AS142" s="156">
        <v>2.2387000000000001</v>
      </c>
      <c r="AT142" s="393"/>
      <c r="AU142" s="56"/>
      <c r="AV142" s="56"/>
      <c r="AW142" s="56"/>
      <c r="AX142" s="56"/>
      <c r="AY142" s="56"/>
      <c r="AZ142" s="396"/>
      <c r="BA142" s="393"/>
      <c r="BB142" s="56"/>
      <c r="BC142" s="56"/>
      <c r="BD142" s="56"/>
      <c r="BE142" s="56"/>
      <c r="BF142" s="56">
        <v>48.66</v>
      </c>
      <c r="BG142" s="57"/>
    </row>
    <row r="143" spans="45:59" x14ac:dyDescent="0.45">
      <c r="AS143" s="156">
        <v>1.1193500000000001</v>
      </c>
      <c r="AT143" s="393"/>
      <c r="AU143" s="56"/>
      <c r="AV143" s="56"/>
      <c r="AW143" s="56"/>
      <c r="AX143" s="56"/>
      <c r="AY143" s="56"/>
      <c r="AZ143" s="396"/>
      <c r="BA143" s="393"/>
      <c r="BB143" s="56"/>
      <c r="BC143" s="56"/>
      <c r="BD143" s="56"/>
      <c r="BE143" s="56"/>
      <c r="BF143" s="56">
        <v>41.47</v>
      </c>
      <c r="BG143" s="57"/>
    </row>
    <row r="144" spans="45:59" x14ac:dyDescent="0.45">
      <c r="AS144" s="156">
        <v>0.55967999999999996</v>
      </c>
      <c r="AT144" s="393"/>
      <c r="AU144" s="56"/>
      <c r="AV144" s="56"/>
      <c r="AW144" s="56"/>
      <c r="AX144" s="56"/>
      <c r="AY144" s="56"/>
      <c r="AZ144" s="396"/>
      <c r="BA144" s="393"/>
      <c r="BB144" s="56"/>
      <c r="BC144" s="56"/>
      <c r="BD144" s="56"/>
      <c r="BE144" s="56"/>
      <c r="BF144" s="56">
        <v>34.270000000000003</v>
      </c>
      <c r="BG144" s="57"/>
    </row>
    <row r="145" spans="45:59" x14ac:dyDescent="0.45">
      <c r="AS145" s="156">
        <v>0.27983999999999998</v>
      </c>
      <c r="AT145" s="393"/>
      <c r="AU145" s="56"/>
      <c r="AV145" s="56"/>
      <c r="AW145" s="56"/>
      <c r="AX145" s="56"/>
      <c r="AY145" s="56"/>
      <c r="AZ145" s="396"/>
      <c r="BA145" s="393"/>
      <c r="BB145" s="56"/>
      <c r="BC145" s="56"/>
      <c r="BD145" s="56"/>
      <c r="BE145" s="56"/>
      <c r="BF145" s="56">
        <v>16.809999999999999</v>
      </c>
      <c r="BG145" s="57"/>
    </row>
    <row r="146" spans="45:59" x14ac:dyDescent="0.45">
      <c r="AS146" s="156">
        <v>0.13991999999999999</v>
      </c>
      <c r="AT146" s="393"/>
      <c r="AU146" s="56"/>
      <c r="AV146" s="56"/>
      <c r="AW146" s="56"/>
      <c r="AX146" s="56"/>
      <c r="AY146" s="56"/>
      <c r="AZ146" s="396"/>
      <c r="BA146" s="393"/>
      <c r="BB146" s="56"/>
      <c r="BC146" s="56"/>
      <c r="BD146" s="56"/>
      <c r="BE146" s="56"/>
      <c r="BF146" s="56">
        <v>19.760000000000002</v>
      </c>
      <c r="BG146" s="57"/>
    </row>
    <row r="147" spans="45:59" x14ac:dyDescent="0.45">
      <c r="AS147" s="156">
        <v>6.9959999999999994E-2</v>
      </c>
      <c r="AT147" s="393"/>
      <c r="AU147" s="56"/>
      <c r="AV147" s="56"/>
      <c r="AW147" s="56"/>
      <c r="AX147" s="56"/>
      <c r="AY147" s="56"/>
      <c r="AZ147" s="396"/>
      <c r="BA147" s="393"/>
      <c r="BB147" s="56"/>
      <c r="BC147" s="56"/>
      <c r="BD147" s="56"/>
      <c r="BE147" s="56"/>
      <c r="BF147" s="56">
        <v>17.46</v>
      </c>
      <c r="BG147" s="57"/>
    </row>
    <row r="148" spans="45:59" x14ac:dyDescent="0.45">
      <c r="AS148" s="156">
        <v>3.4979999999999997E-2</v>
      </c>
      <c r="AT148" s="393"/>
      <c r="AU148" s="56"/>
      <c r="AV148" s="56"/>
      <c r="AW148" s="56"/>
      <c r="AX148" s="56"/>
      <c r="AY148" s="56"/>
      <c r="AZ148" s="396"/>
      <c r="BA148" s="393"/>
      <c r="BB148" s="56"/>
      <c r="BC148" s="56"/>
      <c r="BD148" s="56"/>
      <c r="BE148" s="56"/>
      <c r="BF148" s="56">
        <v>11.32</v>
      </c>
      <c r="BG148" s="57"/>
    </row>
    <row r="149" spans="45:59" x14ac:dyDescent="0.45">
      <c r="AS149" s="156">
        <v>26.988</v>
      </c>
      <c r="AT149" s="393"/>
      <c r="AU149" s="56"/>
      <c r="AV149" s="56"/>
      <c r="AW149" s="56"/>
      <c r="AX149" s="56"/>
      <c r="AY149" s="56"/>
      <c r="AZ149" s="396"/>
      <c r="BA149" s="393"/>
      <c r="BB149" s="56"/>
      <c r="BC149" s="56"/>
      <c r="BD149" s="56"/>
      <c r="BE149" s="56"/>
      <c r="BF149" s="56"/>
      <c r="BG149" s="57">
        <v>82.44</v>
      </c>
    </row>
    <row r="150" spans="45:59" x14ac:dyDescent="0.45">
      <c r="AS150" s="156">
        <v>13.494</v>
      </c>
      <c r="AT150" s="393"/>
      <c r="AU150" s="56"/>
      <c r="AV150" s="56"/>
      <c r="AW150" s="56"/>
      <c r="AX150" s="56"/>
      <c r="AY150" s="56"/>
      <c r="AZ150" s="396"/>
      <c r="BA150" s="393"/>
      <c r="BB150" s="56"/>
      <c r="BC150" s="56"/>
      <c r="BD150" s="56"/>
      <c r="BE150" s="56"/>
      <c r="BF150" s="56"/>
      <c r="BG150" s="57">
        <v>90.64</v>
      </c>
    </row>
    <row r="151" spans="45:59" x14ac:dyDescent="0.45">
      <c r="AS151" s="156">
        <v>6.7469999999999999</v>
      </c>
      <c r="AT151" s="393"/>
      <c r="AU151" s="56"/>
      <c r="AV151" s="56"/>
      <c r="AW151" s="56"/>
      <c r="AX151" s="56"/>
      <c r="AY151" s="56"/>
      <c r="AZ151" s="396"/>
      <c r="BA151" s="393"/>
      <c r="BB151" s="56"/>
      <c r="BC151" s="56"/>
      <c r="BD151" s="56"/>
      <c r="BE151" s="56"/>
      <c r="BF151" s="56"/>
      <c r="BG151" s="57">
        <v>84.99</v>
      </c>
    </row>
    <row r="152" spans="45:59" x14ac:dyDescent="0.45">
      <c r="AS152" s="156">
        <v>3.3734999999999999</v>
      </c>
      <c r="AT152" s="393"/>
      <c r="AU152" s="56"/>
      <c r="AV152" s="56"/>
      <c r="AW152" s="56"/>
      <c r="AX152" s="56"/>
      <c r="AY152" s="56"/>
      <c r="AZ152" s="396"/>
      <c r="BA152" s="393"/>
      <c r="BB152" s="56"/>
      <c r="BC152" s="56"/>
      <c r="BD152" s="56"/>
      <c r="BE152" s="56"/>
      <c r="BF152" s="56"/>
      <c r="BG152" s="57">
        <v>70.209999999999994</v>
      </c>
    </row>
    <row r="153" spans="45:59" x14ac:dyDescent="0.45">
      <c r="AS153" s="156">
        <v>1.68675</v>
      </c>
      <c r="AT153" s="393"/>
      <c r="AU153" s="56"/>
      <c r="AV153" s="56"/>
      <c r="AW153" s="56"/>
      <c r="AX153" s="56"/>
      <c r="AY153" s="56"/>
      <c r="AZ153" s="396"/>
      <c r="BA153" s="393"/>
      <c r="BB153" s="56"/>
      <c r="BC153" s="56"/>
      <c r="BD153" s="56"/>
      <c r="BE153" s="56"/>
      <c r="BF153" s="56"/>
      <c r="BG153" s="57">
        <v>61.31</v>
      </c>
    </row>
    <row r="154" spans="45:59" x14ac:dyDescent="0.45">
      <c r="AS154" s="156">
        <v>0.84338000000000002</v>
      </c>
      <c r="AT154" s="393"/>
      <c r="AU154" s="56"/>
      <c r="AV154" s="56"/>
      <c r="AW154" s="56"/>
      <c r="AX154" s="56"/>
      <c r="AY154" s="56"/>
      <c r="AZ154" s="396"/>
      <c r="BA154" s="393"/>
      <c r="BB154" s="56"/>
      <c r="BC154" s="56"/>
      <c r="BD154" s="56"/>
      <c r="BE154" s="56"/>
      <c r="BF154" s="56"/>
      <c r="BG154" s="57">
        <v>46.52</v>
      </c>
    </row>
    <row r="155" spans="45:59" x14ac:dyDescent="0.45">
      <c r="AS155" s="156">
        <v>0.42169000000000001</v>
      </c>
      <c r="AT155" s="393"/>
      <c r="AU155" s="56"/>
      <c r="AV155" s="56"/>
      <c r="AW155" s="56"/>
      <c r="AX155" s="56"/>
      <c r="AY155" s="56"/>
      <c r="AZ155" s="396"/>
      <c r="BA155" s="393"/>
      <c r="BB155" s="56"/>
      <c r="BC155" s="56"/>
      <c r="BD155" s="56"/>
      <c r="BE155" s="56"/>
      <c r="BF155" s="56"/>
      <c r="BG155" s="57">
        <v>33.909999999999997</v>
      </c>
    </row>
    <row r="156" spans="45:59" x14ac:dyDescent="0.45">
      <c r="AS156" s="156">
        <v>0.21084</v>
      </c>
      <c r="AT156" s="393"/>
      <c r="AU156" s="56"/>
      <c r="AV156" s="56"/>
      <c r="AW156" s="56"/>
      <c r="AX156" s="56"/>
      <c r="AY156" s="56"/>
      <c r="AZ156" s="396"/>
      <c r="BA156" s="393"/>
      <c r="BB156" s="56"/>
      <c r="BC156" s="56"/>
      <c r="BD156" s="56"/>
      <c r="BE156" s="56"/>
      <c r="BF156" s="56"/>
      <c r="BG156" s="57">
        <v>30.39</v>
      </c>
    </row>
    <row r="157" spans="45:59" x14ac:dyDescent="0.45">
      <c r="AS157" s="156">
        <v>0.10542</v>
      </c>
      <c r="AT157" s="393"/>
      <c r="AU157" s="56"/>
      <c r="AV157" s="56"/>
      <c r="AW157" s="56"/>
      <c r="AX157" s="56"/>
      <c r="AY157" s="56"/>
      <c r="AZ157" s="396"/>
      <c r="BA157" s="393"/>
      <c r="BB157" s="56"/>
      <c r="BC157" s="56"/>
      <c r="BD157" s="56"/>
      <c r="BE157" s="56"/>
      <c r="BF157" s="56"/>
      <c r="BG157" s="57">
        <v>20.73</v>
      </c>
    </row>
    <row r="158" spans="45:59" x14ac:dyDescent="0.45">
      <c r="AS158" s="156">
        <v>5.271E-2</v>
      </c>
      <c r="AT158" s="393"/>
      <c r="AU158" s="56"/>
      <c r="AV158" s="56"/>
      <c r="AW158" s="56"/>
      <c r="AX158" s="56"/>
      <c r="AY158" s="56"/>
      <c r="AZ158" s="396"/>
      <c r="BA158" s="393"/>
      <c r="BB158" s="56"/>
      <c r="BC158" s="56"/>
      <c r="BD158" s="56"/>
      <c r="BE158" s="56"/>
      <c r="BF158" s="56"/>
      <c r="BG158" s="57">
        <v>18.190000000000001</v>
      </c>
    </row>
    <row r="159" spans="45:59" ht="14.65" thickBot="1" x14ac:dyDescent="0.5">
      <c r="AS159" s="157">
        <v>2.6360000000000001E-2</v>
      </c>
      <c r="AT159" s="394"/>
      <c r="AU159" s="65"/>
      <c r="AV159" s="65"/>
      <c r="AW159" s="65"/>
      <c r="AX159" s="65"/>
      <c r="AY159" s="65"/>
      <c r="AZ159" s="397"/>
      <c r="BA159" s="394"/>
      <c r="BB159" s="65"/>
      <c r="BC159" s="65"/>
      <c r="BD159" s="65"/>
      <c r="BE159" s="65"/>
      <c r="BF159" s="65"/>
      <c r="BG159" s="66">
        <v>16.73</v>
      </c>
    </row>
  </sheetData>
  <mergeCells count="9">
    <mergeCell ref="U18:AE18"/>
    <mergeCell ref="AF18:AP18"/>
    <mergeCell ref="E1:AP1"/>
    <mergeCell ref="AT2:AZ2"/>
    <mergeCell ref="BA2:BG2"/>
    <mergeCell ref="AS1:BG1"/>
    <mergeCell ref="J2:T2"/>
    <mergeCell ref="U2:AE2"/>
    <mergeCell ref="AF2:AP2"/>
  </mergeCells>
  <conditionalFormatting sqref="J4:T17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AF4:AP17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F7AE0-E3A0-401D-B008-A261B7B5491B}">
  <dimension ref="A1:BU165"/>
  <sheetViews>
    <sheetView topLeftCell="R1" zoomScale="109" workbookViewId="0">
      <selection activeCell="S27" sqref="S27"/>
    </sheetView>
  </sheetViews>
  <sheetFormatPr defaultColWidth="45.19921875" defaultRowHeight="14.25" x14ac:dyDescent="0.45"/>
  <cols>
    <col min="1" max="1" width="34" bestFit="1" customWidth="1"/>
    <col min="2" max="2" width="19.1328125" bestFit="1" customWidth="1"/>
    <col min="3" max="3" width="12.3984375" bestFit="1" customWidth="1"/>
    <col min="4" max="4" width="12.3984375" style="168" customWidth="1"/>
    <col min="5" max="5" width="26.33203125" bestFit="1" customWidth="1"/>
    <col min="6" max="6" width="41.796875" bestFit="1" customWidth="1"/>
    <col min="7" max="7" width="9.3984375" bestFit="1" customWidth="1"/>
    <col min="8" max="8" width="7.9296875" bestFit="1" customWidth="1"/>
    <col min="9" max="9" width="11.1328125" bestFit="1" customWidth="1"/>
    <col min="10" max="13" width="7.796875" bestFit="1" customWidth="1"/>
    <col min="14" max="14" width="7.3984375" bestFit="1" customWidth="1"/>
    <col min="15" max="15" width="6.73046875" bestFit="1" customWidth="1"/>
    <col min="16" max="16" width="7.796875" bestFit="1" customWidth="1"/>
    <col min="17" max="18" width="6.19921875" bestFit="1" customWidth="1"/>
    <col min="19" max="19" width="6.73046875" bestFit="1" customWidth="1"/>
    <col min="20" max="20" width="6" bestFit="1" customWidth="1"/>
    <col min="21" max="21" width="6.73046875" bestFit="1" customWidth="1"/>
    <col min="22" max="22" width="6.19921875" bestFit="1" customWidth="1"/>
    <col min="23" max="23" width="6.73046875" bestFit="1" customWidth="1"/>
    <col min="24" max="24" width="6.33203125" bestFit="1" customWidth="1"/>
    <col min="25" max="25" width="6.73046875" bestFit="1" customWidth="1"/>
    <col min="26" max="26" width="6.33203125" bestFit="1" customWidth="1"/>
    <col min="27" max="27" width="7.796875" bestFit="1" customWidth="1"/>
    <col min="28" max="28" width="7.3984375" bestFit="1" customWidth="1"/>
    <col min="29" max="29" width="7.796875" bestFit="1" customWidth="1"/>
    <col min="30" max="30" width="7.3984375" bestFit="1" customWidth="1"/>
    <col min="31" max="31" width="6.06640625" bestFit="1" customWidth="1"/>
    <col min="32" max="32" width="7.1328125" bestFit="1" customWidth="1"/>
    <col min="33" max="42" width="6.265625" bestFit="1" customWidth="1"/>
    <col min="43" max="43" width="5.6640625" bestFit="1" customWidth="1"/>
    <col min="44" max="44" width="5.19921875" bestFit="1" customWidth="1"/>
    <col min="45" max="45" width="12.06640625" style="18" customWidth="1"/>
    <col min="46" max="46" width="11.73046875" bestFit="1" customWidth="1"/>
    <col min="47" max="52" width="5.73046875" bestFit="1" customWidth="1"/>
    <col min="53" max="53" width="6.59765625" bestFit="1" customWidth="1"/>
    <col min="54" max="59" width="5.73046875" bestFit="1" customWidth="1"/>
    <col min="60" max="60" width="11.73046875" bestFit="1" customWidth="1"/>
    <col min="61" max="62" width="5.73046875" bestFit="1" customWidth="1"/>
    <col min="63" max="63" width="11.73046875" bestFit="1" customWidth="1"/>
    <col min="64" max="66" width="5.73046875" bestFit="1" customWidth="1"/>
    <col min="67" max="67" width="6.59765625" bestFit="1" customWidth="1"/>
    <col min="68" max="73" width="5.73046875" bestFit="1" customWidth="1"/>
  </cols>
  <sheetData>
    <row r="1" spans="1:73" ht="23.65" thickBot="1" x14ac:dyDescent="0.75">
      <c r="A1" s="148" t="s">
        <v>291</v>
      </c>
      <c r="B1" s="149"/>
      <c r="C1" s="150"/>
      <c r="E1" s="171" t="s">
        <v>383</v>
      </c>
      <c r="F1" s="171"/>
      <c r="G1" s="423" t="s">
        <v>373</v>
      </c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424"/>
      <c r="S1" s="424"/>
      <c r="T1" s="424"/>
      <c r="U1" s="424"/>
      <c r="V1" s="425"/>
      <c r="W1" s="423" t="s">
        <v>394</v>
      </c>
      <c r="X1" s="424"/>
      <c r="Y1" s="424"/>
      <c r="Z1" s="424"/>
      <c r="AA1" s="424"/>
      <c r="AB1" s="424"/>
      <c r="AC1" s="424"/>
      <c r="AD1" s="425"/>
      <c r="AS1" s="248"/>
      <c r="AT1" s="97" t="s">
        <v>364</v>
      </c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S1" s="97"/>
      <c r="BT1" s="97"/>
      <c r="BU1" s="98"/>
    </row>
    <row r="2" spans="1:73" ht="14.25" customHeight="1" x14ac:dyDescent="0.45">
      <c r="A2" s="61"/>
      <c r="B2" s="62" t="s">
        <v>365</v>
      </c>
      <c r="C2" s="63" t="s">
        <v>366</v>
      </c>
      <c r="E2" s="212" t="s">
        <v>388</v>
      </c>
      <c r="F2" s="216" t="s">
        <v>385</v>
      </c>
      <c r="G2" s="194">
        <v>20000</v>
      </c>
      <c r="H2" s="186">
        <v>10000</v>
      </c>
      <c r="I2" s="186">
        <v>5000</v>
      </c>
      <c r="J2" s="186">
        <v>2500</v>
      </c>
      <c r="K2" s="186">
        <v>1250</v>
      </c>
      <c r="L2" s="186">
        <v>625</v>
      </c>
      <c r="M2" s="186">
        <v>313</v>
      </c>
      <c r="N2" s="429" t="s">
        <v>390</v>
      </c>
      <c r="O2" s="429"/>
      <c r="P2" s="429"/>
      <c r="Q2" s="431" t="s">
        <v>391</v>
      </c>
      <c r="R2" s="431"/>
      <c r="S2" s="431"/>
      <c r="T2" s="431"/>
      <c r="U2" s="431"/>
      <c r="V2" s="432"/>
      <c r="W2" s="194">
        <v>20000</v>
      </c>
      <c r="X2" s="186">
        <v>10000</v>
      </c>
      <c r="Y2" s="186">
        <v>5000</v>
      </c>
      <c r="Z2" s="186">
        <v>2500</v>
      </c>
      <c r="AA2" s="186">
        <v>1250</v>
      </c>
      <c r="AB2" s="186">
        <v>625</v>
      </c>
      <c r="AC2" s="186">
        <v>313</v>
      </c>
      <c r="AD2" s="209"/>
      <c r="AS2" s="55"/>
      <c r="AT2" s="433" t="s">
        <v>365</v>
      </c>
      <c r="AU2" s="433"/>
      <c r="AV2" s="433"/>
      <c r="AW2" s="433"/>
      <c r="AX2" s="433"/>
      <c r="AY2" s="433"/>
      <c r="AZ2" s="433"/>
      <c r="BA2" s="433"/>
      <c r="BB2" s="433"/>
      <c r="BC2" s="433"/>
      <c r="BD2" s="433"/>
      <c r="BE2" s="433"/>
      <c r="BF2" s="433"/>
      <c r="BG2" s="433"/>
      <c r="BH2" s="433" t="s">
        <v>366</v>
      </c>
      <c r="BI2" s="433"/>
      <c r="BJ2" s="433"/>
      <c r="BK2" s="433"/>
      <c r="BL2" s="433"/>
      <c r="BM2" s="433"/>
      <c r="BN2" s="433"/>
      <c r="BO2" s="433"/>
      <c r="BP2" s="433"/>
      <c r="BQ2" s="433"/>
      <c r="BR2" s="433"/>
      <c r="BS2" s="433"/>
      <c r="BT2" s="433"/>
      <c r="BU2" s="434"/>
    </row>
    <row r="3" spans="1:73" ht="14.25" customHeight="1" x14ac:dyDescent="0.45">
      <c r="A3" s="55" t="s">
        <v>293</v>
      </c>
      <c r="B3" s="56"/>
      <c r="C3" s="57"/>
      <c r="E3" s="213"/>
      <c r="F3" s="184" t="s">
        <v>386</v>
      </c>
      <c r="G3" s="176">
        <v>8387</v>
      </c>
      <c r="H3" s="177">
        <v>8481</v>
      </c>
      <c r="I3" s="177">
        <v>10646</v>
      </c>
      <c r="J3" s="177">
        <v>13187</v>
      </c>
      <c r="K3" s="177">
        <v>16020</v>
      </c>
      <c r="L3" s="177">
        <v>17689</v>
      </c>
      <c r="M3" s="177">
        <v>19270</v>
      </c>
      <c r="N3" s="182">
        <v>23030</v>
      </c>
      <c r="O3" s="182">
        <v>21769</v>
      </c>
      <c r="P3" s="182">
        <v>22011</v>
      </c>
      <c r="Q3" s="181">
        <v>8149</v>
      </c>
      <c r="R3" s="181">
        <v>8181</v>
      </c>
      <c r="S3" s="181">
        <v>8066</v>
      </c>
      <c r="T3" s="181">
        <v>8137</v>
      </c>
      <c r="U3" s="181">
        <v>7995</v>
      </c>
      <c r="V3" s="188">
        <v>7981</v>
      </c>
      <c r="W3" s="195">
        <f t="shared" ref="W3:AC4" si="0">100-100*((G3-AVERAGE($Q$3:$V$4))/(AVERAGE($N$3:$P$4)-AVERAGE($Q$3:$V$4)))</f>
        <v>97.553627882331227</v>
      </c>
      <c r="X3" s="193">
        <f t="shared" si="0"/>
        <v>96.882051404178299</v>
      </c>
      <c r="Y3" s="193">
        <f t="shared" si="0"/>
        <v>81.414359114805052</v>
      </c>
      <c r="Z3" s="193">
        <f t="shared" si="0"/>
        <v>63.260360912820083</v>
      </c>
      <c r="AA3" s="193">
        <f t="shared" si="0"/>
        <v>43.020188970189864</v>
      </c>
      <c r="AB3" s="193">
        <f t="shared" si="0"/>
        <v>31.096134267666088</v>
      </c>
      <c r="AC3" s="193">
        <f t="shared" si="0"/>
        <v>19.800789459583356</v>
      </c>
      <c r="AD3" s="165"/>
      <c r="AS3" s="55" t="s">
        <v>409</v>
      </c>
      <c r="AT3" s="62" t="s">
        <v>407</v>
      </c>
      <c r="AU3" s="62" t="s">
        <v>356</v>
      </c>
      <c r="AV3" s="62" t="s">
        <v>357</v>
      </c>
      <c r="AW3" s="62" t="s">
        <v>408</v>
      </c>
      <c r="AX3" s="62" t="s">
        <v>359</v>
      </c>
      <c r="AY3" s="62" t="s">
        <v>360</v>
      </c>
      <c r="AZ3" s="62" t="s">
        <v>361</v>
      </c>
      <c r="BA3" s="62" t="s">
        <v>374</v>
      </c>
      <c r="BB3" s="62"/>
      <c r="BC3" s="62"/>
      <c r="BD3" s="62"/>
      <c r="BE3" s="62"/>
      <c r="BF3" s="62"/>
      <c r="BG3" s="62"/>
      <c r="BH3" s="62" t="s">
        <v>407</v>
      </c>
      <c r="BI3" s="62" t="s">
        <v>356</v>
      </c>
      <c r="BJ3" s="62" t="s">
        <v>357</v>
      </c>
      <c r="BK3" s="62" t="s">
        <v>408</v>
      </c>
      <c r="BL3" s="62" t="s">
        <v>359</v>
      </c>
      <c r="BM3" s="62" t="s">
        <v>360</v>
      </c>
      <c r="BN3" s="62" t="s">
        <v>361</v>
      </c>
      <c r="BO3" s="62" t="s">
        <v>374</v>
      </c>
      <c r="BP3" s="62"/>
      <c r="BQ3" s="62"/>
      <c r="BR3" s="62"/>
      <c r="BS3" s="62"/>
      <c r="BT3" s="62"/>
      <c r="BU3" s="63"/>
    </row>
    <row r="4" spans="1:73" ht="14.65" thickBot="1" x14ac:dyDescent="0.5">
      <c r="A4" s="55" t="s">
        <v>294</v>
      </c>
      <c r="B4" s="56"/>
      <c r="C4" s="57"/>
      <c r="E4" s="214"/>
      <c r="F4" s="217" t="s">
        <v>387</v>
      </c>
      <c r="G4" s="178">
        <v>8427</v>
      </c>
      <c r="H4" s="179">
        <v>9132</v>
      </c>
      <c r="I4" s="179">
        <v>12455</v>
      </c>
      <c r="J4" s="179">
        <v>14233</v>
      </c>
      <c r="K4" s="179">
        <v>16467</v>
      </c>
      <c r="L4" s="179">
        <v>18385</v>
      </c>
      <c r="M4" s="179">
        <v>18852</v>
      </c>
      <c r="N4" s="190">
        <v>22158</v>
      </c>
      <c r="O4" s="190">
        <v>21092</v>
      </c>
      <c r="P4" s="190">
        <v>22189</v>
      </c>
      <c r="Q4" s="191">
        <v>8098</v>
      </c>
      <c r="R4" s="191">
        <v>8151</v>
      </c>
      <c r="S4" s="191">
        <v>7995</v>
      </c>
      <c r="T4" s="191">
        <v>8025</v>
      </c>
      <c r="U4" s="191">
        <v>7897</v>
      </c>
      <c r="V4" s="192">
        <v>7860</v>
      </c>
      <c r="W4" s="197">
        <f t="shared" si="0"/>
        <v>97.267850657585299</v>
      </c>
      <c r="X4" s="198">
        <f t="shared" si="0"/>
        <v>92.231027071438348</v>
      </c>
      <c r="Y4" s="198">
        <f t="shared" si="0"/>
        <v>68.490084125670535</v>
      </c>
      <c r="Z4" s="198">
        <f t="shared" si="0"/>
        <v>55.78728648571412</v>
      </c>
      <c r="AA4" s="198">
        <f t="shared" si="0"/>
        <v>39.826628483654133</v>
      </c>
      <c r="AB4" s="198">
        <f t="shared" si="0"/>
        <v>26.123610557086977</v>
      </c>
      <c r="AC4" s="198">
        <f t="shared" si="0"/>
        <v>22.787161458178289</v>
      </c>
      <c r="AD4" s="208"/>
      <c r="AS4" s="55">
        <v>20000</v>
      </c>
      <c r="AT4" s="56">
        <v>97.267850659999993</v>
      </c>
      <c r="AU4" s="56"/>
      <c r="AV4" s="56"/>
      <c r="AW4" s="56">
        <v>73</v>
      </c>
      <c r="AX4" s="56"/>
      <c r="AY4" s="56">
        <v>86.07</v>
      </c>
      <c r="AZ4" s="56">
        <v>84.3</v>
      </c>
      <c r="BA4" s="56"/>
      <c r="BB4" s="56"/>
      <c r="BC4" s="56"/>
      <c r="BD4" s="56"/>
      <c r="BE4" s="56"/>
      <c r="BF4" s="56"/>
      <c r="BG4" s="56"/>
      <c r="BH4" s="56">
        <v>97.553627879999993</v>
      </c>
      <c r="BI4" s="56"/>
      <c r="BJ4" s="56"/>
      <c r="BK4" s="56">
        <v>85.682316400000005</v>
      </c>
      <c r="BL4" s="56"/>
      <c r="BM4" s="56">
        <v>85.73</v>
      </c>
      <c r="BN4" s="56">
        <v>85.68</v>
      </c>
      <c r="BO4" s="56"/>
      <c r="BP4" s="56"/>
      <c r="BQ4" s="56"/>
      <c r="BR4" s="56"/>
      <c r="BS4" s="56"/>
      <c r="BT4" s="56"/>
      <c r="BU4" s="57"/>
    </row>
    <row r="5" spans="1:73" ht="14.65" thickBot="1" x14ac:dyDescent="0.5">
      <c r="A5" s="55" t="s">
        <v>295</v>
      </c>
      <c r="B5" s="56">
        <v>2233</v>
      </c>
      <c r="C5" s="57">
        <v>1742</v>
      </c>
      <c r="D5"/>
      <c r="G5" s="423" t="s">
        <v>373</v>
      </c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424"/>
      <c r="S5" s="424"/>
      <c r="T5" s="424"/>
      <c r="U5" s="424"/>
      <c r="V5" s="425"/>
      <c r="W5" s="423" t="s">
        <v>394</v>
      </c>
      <c r="X5" s="424"/>
      <c r="Y5" s="424"/>
      <c r="Z5" s="424"/>
      <c r="AA5" s="424"/>
      <c r="AB5" s="424"/>
      <c r="AC5" s="424"/>
      <c r="AD5" s="425"/>
      <c r="AF5" s="180"/>
      <c r="AS5" s="55">
        <v>10000</v>
      </c>
      <c r="AT5" s="56">
        <v>92.231027069999996</v>
      </c>
      <c r="AU5" s="56">
        <v>39.08</v>
      </c>
      <c r="AV5" s="56">
        <v>29.03</v>
      </c>
      <c r="AW5" s="56">
        <v>61.94</v>
      </c>
      <c r="AX5" s="56"/>
      <c r="AY5" s="56">
        <v>81</v>
      </c>
      <c r="AZ5" s="56">
        <v>69.64</v>
      </c>
      <c r="BA5" s="56"/>
      <c r="BB5" s="56"/>
      <c r="BC5" s="56"/>
      <c r="BD5" s="56"/>
      <c r="BE5" s="56"/>
      <c r="BF5" s="56"/>
      <c r="BG5" s="56"/>
      <c r="BH5" s="56">
        <v>96.882051399999995</v>
      </c>
      <c r="BI5" s="56">
        <v>57.37</v>
      </c>
      <c r="BJ5" s="56">
        <v>32.200000000000003</v>
      </c>
      <c r="BK5" s="56">
        <v>76.858786989999999</v>
      </c>
      <c r="BL5" s="56"/>
      <c r="BM5" s="56">
        <v>87.1</v>
      </c>
      <c r="BN5" s="56">
        <v>76.86</v>
      </c>
      <c r="BO5" s="56">
        <v>32.200000000000003</v>
      </c>
      <c r="BP5" s="56"/>
      <c r="BQ5" s="56"/>
      <c r="BR5" s="56"/>
      <c r="BS5" s="56"/>
      <c r="BT5" s="56"/>
      <c r="BU5" s="57"/>
    </row>
    <row r="6" spans="1:73" x14ac:dyDescent="0.45">
      <c r="A6" s="55" t="s">
        <v>296</v>
      </c>
      <c r="B6" s="56">
        <v>3.3490000000000002</v>
      </c>
      <c r="C6" s="57">
        <v>3.2410000000000001</v>
      </c>
      <c r="E6" s="173" t="s">
        <v>399</v>
      </c>
      <c r="F6" s="185" t="s">
        <v>385</v>
      </c>
      <c r="G6" s="205">
        <v>10000</v>
      </c>
      <c r="H6" s="204">
        <v>5000</v>
      </c>
      <c r="I6" s="204">
        <v>2500</v>
      </c>
      <c r="J6" s="204">
        <v>1250</v>
      </c>
      <c r="K6" s="204">
        <v>625</v>
      </c>
      <c r="L6" s="167"/>
      <c r="M6" s="221" t="s">
        <v>393</v>
      </c>
      <c r="N6" s="222"/>
      <c r="O6" s="167"/>
      <c r="P6" s="223" t="s">
        <v>392</v>
      </c>
      <c r="Q6" s="224"/>
      <c r="R6" s="167"/>
      <c r="S6" s="167"/>
      <c r="T6" s="167"/>
      <c r="U6" s="167"/>
      <c r="V6" s="209"/>
      <c r="W6" s="205">
        <v>10000</v>
      </c>
      <c r="X6" s="204">
        <v>5000</v>
      </c>
      <c r="Y6" s="204">
        <v>2500</v>
      </c>
      <c r="Z6" s="204">
        <v>1250</v>
      </c>
      <c r="AA6" s="204">
        <v>625</v>
      </c>
      <c r="AB6" s="167"/>
      <c r="AC6" s="167"/>
      <c r="AD6" s="209"/>
      <c r="AE6" s="180"/>
      <c r="AF6" s="180"/>
      <c r="AS6" s="55">
        <v>5000</v>
      </c>
      <c r="AT6" s="56">
        <v>68.49008413</v>
      </c>
      <c r="AU6" s="56">
        <v>29.07</v>
      </c>
      <c r="AV6" s="56">
        <v>19.57</v>
      </c>
      <c r="AW6" s="56">
        <v>44.94</v>
      </c>
      <c r="AX6" s="56">
        <v>54.29</v>
      </c>
      <c r="AY6" s="56">
        <v>75.31</v>
      </c>
      <c r="AZ6" s="56">
        <v>56.06</v>
      </c>
      <c r="BA6" s="56"/>
      <c r="BB6" s="56"/>
      <c r="BC6" s="56"/>
      <c r="BD6" s="56"/>
      <c r="BE6" s="56"/>
      <c r="BF6" s="56"/>
      <c r="BG6" s="56"/>
      <c r="BH6" s="56">
        <v>81.414359110000007</v>
      </c>
      <c r="BI6" s="56">
        <v>41.53</v>
      </c>
      <c r="BJ6" s="56">
        <v>24.95</v>
      </c>
      <c r="BK6" s="56">
        <v>66.062294480000006</v>
      </c>
      <c r="BL6" s="56">
        <v>74.95</v>
      </c>
      <c r="BM6" s="56">
        <v>84.02</v>
      </c>
      <c r="BN6" s="56">
        <v>66.06</v>
      </c>
      <c r="BO6" s="56">
        <v>24.95</v>
      </c>
      <c r="BP6" s="56"/>
      <c r="BQ6" s="56"/>
      <c r="BR6" s="56"/>
      <c r="BS6" s="56"/>
      <c r="BT6" s="56"/>
      <c r="BU6" s="57"/>
    </row>
    <row r="7" spans="1:73" x14ac:dyDescent="0.45">
      <c r="A7" s="55" t="s">
        <v>297</v>
      </c>
      <c r="B7" s="56"/>
      <c r="C7" s="57"/>
      <c r="E7" s="219"/>
      <c r="F7" s="187" t="s">
        <v>395</v>
      </c>
      <c r="G7" s="176">
        <v>17813</v>
      </c>
      <c r="H7" s="177">
        <v>18878</v>
      </c>
      <c r="I7" s="177">
        <v>19493</v>
      </c>
      <c r="J7" s="177">
        <v>19877</v>
      </c>
      <c r="K7" s="177">
        <v>19968</v>
      </c>
      <c r="L7" s="163"/>
      <c r="M7" s="200">
        <v>22004</v>
      </c>
      <c r="N7" s="200">
        <v>23082</v>
      </c>
      <c r="O7" s="163"/>
      <c r="P7" s="203">
        <v>7797</v>
      </c>
      <c r="Q7" s="203">
        <v>7911</v>
      </c>
      <c r="R7" s="163"/>
      <c r="S7" s="163"/>
      <c r="T7" s="163"/>
      <c r="U7" s="163"/>
      <c r="V7" s="165"/>
      <c r="W7" s="195">
        <f>100-100*(('Fig 3E'!G7-$P$9)/($M$9-$P$9))</f>
        <v>32.200966709782833</v>
      </c>
      <c r="X7" s="193">
        <f>100-100*(('Fig 3E'!H7-$P$9)/($M$9-$P$9))</f>
        <v>24.950643338552652</v>
      </c>
      <c r="Y7" s="193">
        <f>100-100*(('Fig 3E'!I7-$P$9)/($M$9-$P$9))</f>
        <v>20.763836884743682</v>
      </c>
      <c r="Z7" s="193">
        <f>100-100*(('Fig 3E'!J7-$P$9)/($M$9-$P$9))</f>
        <v>18.149635781877592</v>
      </c>
      <c r="AA7" s="193">
        <f>100-100*(('Fig 3E'!K7-$P$9)/($M$9-$P$9))</f>
        <v>17.530124583021305</v>
      </c>
      <c r="AB7" s="163"/>
      <c r="AC7" s="163"/>
      <c r="AD7" s="165"/>
      <c r="AE7" s="180"/>
      <c r="AF7" s="180"/>
      <c r="AS7" s="55">
        <v>2500</v>
      </c>
      <c r="AT7" s="56">
        <v>55.78728649</v>
      </c>
      <c r="AU7" s="56">
        <v>18.34</v>
      </c>
      <c r="AV7" s="56">
        <v>18.68</v>
      </c>
      <c r="AW7" s="56">
        <v>33.97</v>
      </c>
      <c r="AX7" s="56">
        <v>38.409999999999997</v>
      </c>
      <c r="AY7" s="56">
        <v>32.49</v>
      </c>
      <c r="AZ7" s="56">
        <v>41.46</v>
      </c>
      <c r="BA7" s="56"/>
      <c r="BB7" s="56"/>
      <c r="BC7" s="56"/>
      <c r="BD7" s="56"/>
      <c r="BE7" s="56"/>
      <c r="BF7" s="56"/>
      <c r="BG7" s="56"/>
      <c r="BH7" s="56">
        <v>63.260360910000003</v>
      </c>
      <c r="BI7" s="56">
        <v>31.95</v>
      </c>
      <c r="BJ7" s="56">
        <v>20.76</v>
      </c>
      <c r="BK7" s="56">
        <v>52.406832299999998</v>
      </c>
      <c r="BL7" s="56">
        <v>49.74</v>
      </c>
      <c r="BM7" s="56">
        <v>71.95</v>
      </c>
      <c r="BN7" s="56">
        <v>52.41</v>
      </c>
      <c r="BO7" s="56">
        <v>20.76</v>
      </c>
      <c r="BP7" s="56"/>
      <c r="BQ7" s="56"/>
      <c r="BR7" s="56"/>
      <c r="BS7" s="56"/>
      <c r="BT7" s="56"/>
      <c r="BU7" s="57"/>
    </row>
    <row r="8" spans="1:73" x14ac:dyDescent="0.45">
      <c r="A8" s="55" t="s">
        <v>295</v>
      </c>
      <c r="B8" s="56" t="s">
        <v>400</v>
      </c>
      <c r="C8" s="57" t="s">
        <v>401</v>
      </c>
      <c r="E8" s="219"/>
      <c r="F8" s="187" t="s">
        <v>396</v>
      </c>
      <c r="G8" s="176">
        <v>18279</v>
      </c>
      <c r="H8" s="177">
        <v>19669</v>
      </c>
      <c r="I8" s="177">
        <v>19799</v>
      </c>
      <c r="J8" s="177">
        <v>19968</v>
      </c>
      <c r="K8" s="177">
        <v>21173</v>
      </c>
      <c r="L8" s="163"/>
      <c r="M8" s="200"/>
      <c r="N8" s="200"/>
      <c r="O8" s="163"/>
      <c r="P8" s="203"/>
      <c r="Q8" s="203"/>
      <c r="R8" s="163"/>
      <c r="S8" s="163"/>
      <c r="T8" s="163"/>
      <c r="U8" s="163"/>
      <c r="V8" s="165"/>
      <c r="W8" s="195">
        <f>100-100*(('Fig 3E'!G8-$P$9)/($M$9-$P$9))</f>
        <v>29.028524746408877</v>
      </c>
      <c r="X8" s="193">
        <f>100-100*(('Fig 3E'!H8-$P$9)/($M$9-$P$9))</f>
        <v>19.565661379263403</v>
      </c>
      <c r="Y8" s="193">
        <f>100-100*(('Fig 3E'!I8-$P$9)/($M$9-$P$9))</f>
        <v>18.680645380897261</v>
      </c>
      <c r="Z8" s="193">
        <f>100-100*(('Fig 3E'!J8-$P$9)/($M$9-$P$9))</f>
        <v>17.530124583021305</v>
      </c>
      <c r="AA8" s="193">
        <f>100-100*(('Fig 3E'!K8-$P$9)/($M$9-$P$9))</f>
        <v>9.3267070597045461</v>
      </c>
      <c r="AB8" s="163"/>
      <c r="AC8" s="163"/>
      <c r="AD8" s="165"/>
      <c r="AE8" s="171"/>
      <c r="AF8" s="171"/>
      <c r="AS8" s="55">
        <v>1250</v>
      </c>
      <c r="AT8" s="56">
        <v>39.826628479999997</v>
      </c>
      <c r="AU8" s="56">
        <v>15.28</v>
      </c>
      <c r="AV8" s="56">
        <v>17.53</v>
      </c>
      <c r="AW8" s="56">
        <v>25.47</v>
      </c>
      <c r="AX8" s="56">
        <v>30.27</v>
      </c>
      <c r="AY8" s="56">
        <v>18.09</v>
      </c>
      <c r="AZ8" s="56">
        <v>28.26</v>
      </c>
      <c r="BA8" s="56"/>
      <c r="BB8" s="56"/>
      <c r="BC8" s="56"/>
      <c r="BD8" s="56"/>
      <c r="BE8" s="56"/>
      <c r="BF8" s="56"/>
      <c r="BG8" s="56"/>
      <c r="BH8" s="56">
        <v>43.02018897</v>
      </c>
      <c r="BI8" s="56">
        <v>25.97</v>
      </c>
      <c r="BJ8" s="56">
        <v>18.149999999999999</v>
      </c>
      <c r="BK8" s="56">
        <v>41.500730730000001</v>
      </c>
      <c r="BL8" s="56">
        <v>35.65</v>
      </c>
      <c r="BM8" s="56">
        <v>54.64</v>
      </c>
      <c r="BN8" s="56">
        <v>41.5</v>
      </c>
      <c r="BO8" s="56">
        <v>18.149999999999999</v>
      </c>
      <c r="BP8" s="56"/>
      <c r="BQ8" s="56"/>
      <c r="BR8" s="56"/>
      <c r="BS8" s="56"/>
      <c r="BT8" s="56"/>
      <c r="BU8" s="57"/>
    </row>
    <row r="9" spans="1:73" ht="14.65" customHeight="1" x14ac:dyDescent="0.45">
      <c r="A9" s="55" t="s">
        <v>296</v>
      </c>
      <c r="B9" s="56" t="s">
        <v>402</v>
      </c>
      <c r="C9" s="57" t="s">
        <v>403</v>
      </c>
      <c r="E9" s="219"/>
      <c r="F9" s="187" t="s">
        <v>397</v>
      </c>
      <c r="G9" s="176">
        <v>14116</v>
      </c>
      <c r="H9" s="177">
        <v>16443</v>
      </c>
      <c r="I9" s="177">
        <v>17850</v>
      </c>
      <c r="J9" s="177">
        <v>18729</v>
      </c>
      <c r="K9" s="177">
        <v>20316</v>
      </c>
      <c r="L9" s="163"/>
      <c r="M9" s="200">
        <f>AVERAGE(M7:N7)</f>
        <v>22543</v>
      </c>
      <c r="N9" s="200"/>
      <c r="O9" s="163"/>
      <c r="P9" s="203">
        <f>AVERAGE(P7:Q7)</f>
        <v>7854</v>
      </c>
      <c r="Q9" s="203"/>
      <c r="R9" s="163"/>
      <c r="S9" s="163"/>
      <c r="T9" s="163"/>
      <c r="U9" s="163"/>
      <c r="V9" s="165"/>
      <c r="W9" s="195">
        <f>100-100*(('Fig 3E'!G9-$P$9)/($M$9-$P$9))</f>
        <v>57.369460140240996</v>
      </c>
      <c r="X9" s="193">
        <f>100-100*(('Fig 3E'!H9-$P$9)/($M$9-$P$9))</f>
        <v>41.527673769487372</v>
      </c>
      <c r="Y9" s="193">
        <f>100-100*(('Fig 3E'!I9-$P$9)/($M$9-$P$9))</f>
        <v>31.94907754101709</v>
      </c>
      <c r="Z9" s="193">
        <f>100-100*(('Fig 3E'!J9-$P$9)/($M$9-$P$9))</f>
        <v>25.96500782898768</v>
      </c>
      <c r="AA9" s="193">
        <f>100-100*(('Fig 3E'!K9-$P$9)/($M$9-$P$9))</f>
        <v>15.161004833548915</v>
      </c>
      <c r="AB9" s="163"/>
      <c r="AC9" s="163"/>
      <c r="AD9" s="165"/>
      <c r="AE9" s="171"/>
      <c r="AF9" s="171"/>
      <c r="AS9" s="55">
        <v>625</v>
      </c>
      <c r="AT9" s="56">
        <v>26.123610559999999</v>
      </c>
      <c r="AU9" s="56">
        <v>13.55</v>
      </c>
      <c r="AV9" s="56">
        <v>9.33</v>
      </c>
      <c r="AW9" s="56">
        <v>20.059999999999999</v>
      </c>
      <c r="AX9" s="56">
        <v>14.04</v>
      </c>
      <c r="AY9" s="56">
        <v>8.9700000000000006</v>
      </c>
      <c r="AZ9" s="56">
        <v>20.78</v>
      </c>
      <c r="BA9" s="56"/>
      <c r="BB9" s="56"/>
      <c r="BC9" s="56"/>
      <c r="BD9" s="56"/>
      <c r="BE9" s="56"/>
      <c r="BF9" s="56"/>
      <c r="BG9" s="56"/>
      <c r="BH9" s="56">
        <v>31.09613427</v>
      </c>
      <c r="BI9" s="56">
        <v>15.16</v>
      </c>
      <c r="BJ9" s="56">
        <v>17.53</v>
      </c>
      <c r="BK9" s="56">
        <v>26.17373036</v>
      </c>
      <c r="BL9" s="56">
        <v>15.29</v>
      </c>
      <c r="BM9" s="56">
        <v>19.09</v>
      </c>
      <c r="BN9" s="56">
        <v>26.17</v>
      </c>
      <c r="BO9" s="56">
        <v>17.53</v>
      </c>
      <c r="BP9" s="56"/>
      <c r="BQ9" s="56"/>
      <c r="BR9" s="56"/>
      <c r="BS9" s="56"/>
      <c r="BT9" s="56"/>
      <c r="BU9" s="57"/>
    </row>
    <row r="10" spans="1:73" ht="14.65" thickBot="1" x14ac:dyDescent="0.5">
      <c r="A10" s="55" t="s">
        <v>302</v>
      </c>
      <c r="B10" s="56"/>
      <c r="C10" s="57"/>
      <c r="E10" s="220"/>
      <c r="F10" s="189" t="s">
        <v>398</v>
      </c>
      <c r="G10" s="178">
        <v>16803</v>
      </c>
      <c r="H10" s="179">
        <v>18273</v>
      </c>
      <c r="I10" s="179">
        <v>19849</v>
      </c>
      <c r="J10" s="179">
        <v>20298</v>
      </c>
      <c r="K10" s="179">
        <v>20552</v>
      </c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8"/>
      <c r="W10" s="197">
        <f>100-100*(('Fig 3E'!G10-$P$9)/($M$9-$P$9))</f>
        <v>39.076860235550413</v>
      </c>
      <c r="X10" s="198">
        <f>100-100*(('Fig 3E'!H10-$P$9)/($M$9-$P$9))</f>
        <v>29.069371638641158</v>
      </c>
      <c r="Y10" s="198">
        <f>100-100*(('Fig 3E'!I10-$P$9)/($M$9-$P$9))</f>
        <v>18.340254612294913</v>
      </c>
      <c r="Z10" s="198">
        <f>100-100*(('Fig 3E'!J10-$P$9)/($M$9-$P$9))</f>
        <v>15.283545510245773</v>
      </c>
      <c r="AA10" s="198">
        <f>100-100*(('Fig 3E'!K10-$P$9)/($M$9-$P$9))</f>
        <v>13.554360405745797</v>
      </c>
      <c r="AB10" s="207"/>
      <c r="AC10" s="207"/>
      <c r="AD10" s="208"/>
      <c r="AE10" s="171"/>
      <c r="AF10" s="171"/>
      <c r="AS10" s="55">
        <v>312.5</v>
      </c>
      <c r="AT10" s="56">
        <v>22.78716146</v>
      </c>
      <c r="AU10" s="56"/>
      <c r="AV10" s="56"/>
      <c r="AW10" s="56">
        <v>8.33</v>
      </c>
      <c r="AX10" s="56">
        <v>6</v>
      </c>
      <c r="AY10" s="56">
        <v>12.76</v>
      </c>
      <c r="AZ10" s="56">
        <v>13.07</v>
      </c>
      <c r="BA10" s="56"/>
      <c r="BB10" s="56"/>
      <c r="BC10" s="56"/>
      <c r="BD10" s="56"/>
      <c r="BE10" s="56"/>
      <c r="BF10" s="56"/>
      <c r="BG10" s="56"/>
      <c r="BH10" s="56">
        <v>19.800789460000001</v>
      </c>
      <c r="BI10" s="56"/>
      <c r="BJ10" s="56"/>
      <c r="BK10" s="56">
        <v>14.57343807</v>
      </c>
      <c r="BL10" s="56">
        <v>13.14</v>
      </c>
      <c r="BM10" s="56">
        <v>13.88</v>
      </c>
      <c r="BN10" s="56">
        <v>14.57</v>
      </c>
      <c r="BO10" s="56"/>
      <c r="BP10" s="56"/>
      <c r="BQ10" s="56"/>
      <c r="BR10" s="56"/>
      <c r="BS10" s="56"/>
      <c r="BT10" s="56"/>
      <c r="BU10" s="57"/>
    </row>
    <row r="11" spans="1:73" ht="14.65" thickBot="1" x14ac:dyDescent="0.5">
      <c r="A11" s="55" t="s">
        <v>303</v>
      </c>
      <c r="B11" s="56">
        <v>123</v>
      </c>
      <c r="C11" s="57">
        <v>128</v>
      </c>
      <c r="D11"/>
      <c r="G11" s="423" t="s">
        <v>373</v>
      </c>
      <c r="H11" s="424"/>
      <c r="I11" s="424"/>
      <c r="J11" s="424"/>
      <c r="K11" s="424"/>
      <c r="L11" s="424"/>
      <c r="M11" s="424"/>
      <c r="N11" s="424"/>
      <c r="O11" s="424"/>
      <c r="P11" s="424"/>
      <c r="Q11" s="424"/>
      <c r="R11" s="424"/>
      <c r="S11" s="424"/>
      <c r="T11" s="424"/>
      <c r="U11" s="424"/>
      <c r="V11" s="425"/>
      <c r="W11" s="435" t="s">
        <v>394</v>
      </c>
      <c r="X11" s="436"/>
      <c r="Y11" s="436"/>
      <c r="Z11" s="436"/>
      <c r="AA11" s="436"/>
      <c r="AB11" s="436"/>
      <c r="AC11" s="436"/>
      <c r="AD11" s="437"/>
      <c r="AF11" s="171"/>
      <c r="AS11" s="55">
        <v>156.25</v>
      </c>
      <c r="AT11" s="56"/>
      <c r="AU11" s="56"/>
      <c r="AV11" s="56"/>
      <c r="AW11" s="56">
        <v>6.98</v>
      </c>
      <c r="AX11" s="56">
        <v>1.91</v>
      </c>
      <c r="AY11" s="56">
        <v>2.02</v>
      </c>
      <c r="AZ11" s="56">
        <v>0.82</v>
      </c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>
        <v>3.7586773839999998</v>
      </c>
      <c r="BL11" s="56">
        <v>1.97</v>
      </c>
      <c r="BM11" s="56">
        <v>11.25</v>
      </c>
      <c r="BN11" s="56">
        <v>3.76</v>
      </c>
      <c r="BO11" s="56"/>
      <c r="BP11" s="56"/>
      <c r="BQ11" s="56"/>
      <c r="BR11" s="56"/>
      <c r="BS11" s="56"/>
      <c r="BT11" s="56"/>
      <c r="BU11" s="57"/>
    </row>
    <row r="12" spans="1:73" x14ac:dyDescent="0.45">
      <c r="A12" s="55" t="s">
        <v>304</v>
      </c>
      <c r="B12" s="56">
        <v>0.73480000000000001</v>
      </c>
      <c r="C12" s="57">
        <v>0.71540000000000004</v>
      </c>
      <c r="E12" s="173" t="s">
        <v>389</v>
      </c>
      <c r="F12" s="186" t="s">
        <v>384</v>
      </c>
      <c r="G12" s="205" t="s">
        <v>381</v>
      </c>
      <c r="H12" s="204" t="s">
        <v>382</v>
      </c>
      <c r="I12" s="204" t="s">
        <v>375</v>
      </c>
      <c r="J12" s="204" t="s">
        <v>376</v>
      </c>
      <c r="K12" s="204" t="s">
        <v>377</v>
      </c>
      <c r="L12" s="204" t="s">
        <v>378</v>
      </c>
      <c r="M12" s="204" t="s">
        <v>379</v>
      </c>
      <c r="N12" s="204" t="s">
        <v>380</v>
      </c>
      <c r="O12" s="429" t="s">
        <v>393</v>
      </c>
      <c r="P12" s="429"/>
      <c r="Q12" s="429"/>
      <c r="R12" s="429"/>
      <c r="S12" s="430" t="s">
        <v>392</v>
      </c>
      <c r="T12" s="430"/>
      <c r="U12" s="167"/>
      <c r="V12" s="209"/>
      <c r="W12" s="205" t="s">
        <v>381</v>
      </c>
      <c r="X12" s="204" t="s">
        <v>382</v>
      </c>
      <c r="Y12" s="204" t="s">
        <v>375</v>
      </c>
      <c r="Z12" s="204" t="s">
        <v>376</v>
      </c>
      <c r="AA12" s="204" t="s">
        <v>377</v>
      </c>
      <c r="AB12" s="204" t="s">
        <v>378</v>
      </c>
      <c r="AC12" s="204" t="s">
        <v>379</v>
      </c>
      <c r="AD12" s="206" t="s">
        <v>380</v>
      </c>
      <c r="AE12" s="171"/>
      <c r="AF12" s="171"/>
      <c r="AS12" s="55">
        <v>23029.8</v>
      </c>
      <c r="AT12" s="56"/>
      <c r="AU12" s="56"/>
      <c r="AV12" s="56"/>
      <c r="AW12" s="56"/>
      <c r="AX12" s="56"/>
      <c r="AY12" s="56"/>
      <c r="AZ12" s="56"/>
      <c r="BA12" s="56">
        <v>87.83</v>
      </c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7"/>
    </row>
    <row r="13" spans="1:73" x14ac:dyDescent="0.45">
      <c r="A13" s="55" t="s">
        <v>305</v>
      </c>
      <c r="B13" s="56">
        <v>30060</v>
      </c>
      <c r="C13" s="57">
        <v>32977</v>
      </c>
      <c r="E13" s="215"/>
      <c r="F13" s="183">
        <v>20000</v>
      </c>
      <c r="G13" s="176">
        <v>9393</v>
      </c>
      <c r="H13" s="177"/>
      <c r="I13" s="177"/>
      <c r="J13" s="177"/>
      <c r="K13" s="177">
        <v>7962</v>
      </c>
      <c r="L13" s="177">
        <v>7999</v>
      </c>
      <c r="M13" s="177">
        <v>8155</v>
      </c>
      <c r="N13" s="177">
        <v>8004</v>
      </c>
      <c r="O13" s="200">
        <v>17777</v>
      </c>
      <c r="P13" s="200">
        <v>17892</v>
      </c>
      <c r="Q13" s="200">
        <v>17535</v>
      </c>
      <c r="R13" s="200">
        <v>17945</v>
      </c>
      <c r="S13" s="203">
        <v>6194</v>
      </c>
      <c r="T13" s="203">
        <v>6679</v>
      </c>
      <c r="U13" s="163"/>
      <c r="V13" s="165"/>
      <c r="W13" s="195">
        <f t="shared" ref="W13:W20" si="1">100-100*((G13-$S$17)/($P$17-$S$17))</f>
        <v>72.995067592254287</v>
      </c>
      <c r="X13" s="177"/>
      <c r="Y13" s="177"/>
      <c r="Z13" s="177"/>
      <c r="AA13" s="193">
        <f t="shared" ref="AA13:AD20" si="2">100-100*((K13-$S$17)/($P$17-$S$17))</f>
        <v>86.06594811837779</v>
      </c>
      <c r="AB13" s="193">
        <f t="shared" si="2"/>
        <v>85.727986846912685</v>
      </c>
      <c r="AC13" s="193">
        <f t="shared" si="2"/>
        <v>84.303069053708441</v>
      </c>
      <c r="AD13" s="196">
        <f t="shared" si="2"/>
        <v>85.682316404822799</v>
      </c>
      <c r="AE13" s="171"/>
      <c r="AF13" s="171"/>
      <c r="AS13" s="55">
        <v>11514.9</v>
      </c>
      <c r="AT13" s="56"/>
      <c r="AU13" s="56"/>
      <c r="AV13" s="56"/>
      <c r="AW13" s="56"/>
      <c r="AX13" s="56"/>
      <c r="AY13" s="56"/>
      <c r="AZ13" s="56"/>
      <c r="BA13" s="56">
        <v>88.59</v>
      </c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7"/>
    </row>
    <row r="14" spans="1:73" x14ac:dyDescent="0.45">
      <c r="A14" s="55" t="s">
        <v>306</v>
      </c>
      <c r="B14" s="56">
        <v>15.63</v>
      </c>
      <c r="C14" s="57">
        <v>16.05</v>
      </c>
      <c r="E14" s="174"/>
      <c r="F14" s="183">
        <f t="shared" ref="F14:F20" si="3">F13/2</f>
        <v>10000</v>
      </c>
      <c r="G14" s="176">
        <v>10603</v>
      </c>
      <c r="H14" s="177">
        <v>8353</v>
      </c>
      <c r="I14" s="177"/>
      <c r="J14" s="177"/>
      <c r="K14" s="177">
        <v>8517</v>
      </c>
      <c r="L14" s="177">
        <v>7849</v>
      </c>
      <c r="M14" s="177">
        <v>9760</v>
      </c>
      <c r="N14" s="177">
        <v>8970</v>
      </c>
      <c r="O14" s="200">
        <v>16861</v>
      </c>
      <c r="P14" s="200">
        <v>17337</v>
      </c>
      <c r="Q14" s="200">
        <v>16833</v>
      </c>
      <c r="R14" s="200">
        <v>16896</v>
      </c>
      <c r="S14" s="201"/>
      <c r="T14" s="202"/>
      <c r="U14" s="163"/>
      <c r="V14" s="165"/>
      <c r="W14" s="195">
        <f t="shared" si="1"/>
        <v>61.942820606503474</v>
      </c>
      <c r="X14" s="193">
        <f t="shared" ref="X14:X20" si="4">100-100*((H14-$S$17)/($P$17-$S$17))</f>
        <v>82.494519546949221</v>
      </c>
      <c r="Y14" s="177"/>
      <c r="Z14" s="177"/>
      <c r="AA14" s="193">
        <f t="shared" si="2"/>
        <v>80.996529046401164</v>
      </c>
      <c r="AB14" s="193">
        <f t="shared" si="2"/>
        <v>87.098100109609064</v>
      </c>
      <c r="AC14" s="193">
        <f t="shared" si="2"/>
        <v>69.642857142857139</v>
      </c>
      <c r="AD14" s="196">
        <f t="shared" si="2"/>
        <v>76.858786993058089</v>
      </c>
      <c r="AE14" s="171"/>
      <c r="AF14" s="171"/>
      <c r="AS14" s="55">
        <v>5757.45</v>
      </c>
      <c r="AT14" s="56"/>
      <c r="AU14" s="56"/>
      <c r="AV14" s="56"/>
      <c r="AW14" s="56"/>
      <c r="AX14" s="56"/>
      <c r="AY14" s="56"/>
      <c r="AZ14" s="56"/>
      <c r="BA14" s="56">
        <v>86.25</v>
      </c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7"/>
    </row>
    <row r="15" spans="1:73" x14ac:dyDescent="0.45">
      <c r="A15" s="55" t="s">
        <v>307</v>
      </c>
      <c r="B15" s="56"/>
      <c r="C15" s="57"/>
      <c r="E15" s="174"/>
      <c r="F15" s="183">
        <f t="shared" si="3"/>
        <v>5000</v>
      </c>
      <c r="G15" s="176">
        <v>12464</v>
      </c>
      <c r="H15" s="177">
        <v>8973</v>
      </c>
      <c r="I15" s="177">
        <v>11441</v>
      </c>
      <c r="J15" s="177">
        <v>9179</v>
      </c>
      <c r="K15" s="177">
        <v>9140</v>
      </c>
      <c r="L15" s="177">
        <v>8186</v>
      </c>
      <c r="M15" s="177">
        <v>11247</v>
      </c>
      <c r="N15" s="177">
        <v>10152</v>
      </c>
      <c r="O15" s="163"/>
      <c r="Q15" s="163"/>
      <c r="R15" s="163"/>
      <c r="S15" s="171"/>
      <c r="T15" s="163"/>
      <c r="U15" s="163"/>
      <c r="V15" s="165"/>
      <c r="W15" s="195">
        <f t="shared" si="1"/>
        <v>44.944282060650345</v>
      </c>
      <c r="X15" s="193">
        <f t="shared" si="4"/>
        <v>76.831384727804164</v>
      </c>
      <c r="Y15" s="193">
        <f t="shared" ref="Y15:Z20" si="5">100-100*((I15-$S$17)/($P$17-$S$17))</f>
        <v>54.288454512239682</v>
      </c>
      <c r="Z15" s="193">
        <f t="shared" si="5"/>
        <v>74.949762513701131</v>
      </c>
      <c r="AA15" s="193">
        <f t="shared" si="2"/>
        <v>75.305991962002196</v>
      </c>
      <c r="AB15" s="193">
        <f t="shared" si="2"/>
        <v>84.019912312751188</v>
      </c>
      <c r="AC15" s="193">
        <f t="shared" si="2"/>
        <v>56.060467665327003</v>
      </c>
      <c r="AD15" s="196">
        <f t="shared" si="2"/>
        <v>66.062294483010589</v>
      </c>
      <c r="AE15" s="171"/>
      <c r="AF15" s="171"/>
      <c r="AS15" s="55">
        <v>2878.73</v>
      </c>
      <c r="AT15" s="56"/>
      <c r="AU15" s="56"/>
      <c r="AV15" s="56"/>
      <c r="AW15" s="56"/>
      <c r="AX15" s="56"/>
      <c r="AY15" s="56"/>
      <c r="AZ15" s="56"/>
      <c r="BA15" s="56">
        <v>66.25</v>
      </c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7"/>
    </row>
    <row r="16" spans="1:73" x14ac:dyDescent="0.45">
      <c r="A16" s="55" t="s">
        <v>295</v>
      </c>
      <c r="B16" s="56" t="s">
        <v>308</v>
      </c>
      <c r="C16" s="57" t="s">
        <v>308</v>
      </c>
      <c r="E16" s="174"/>
      <c r="F16" s="183">
        <f t="shared" si="3"/>
        <v>2500</v>
      </c>
      <c r="G16" s="176">
        <v>13666</v>
      </c>
      <c r="H16" s="177">
        <v>11573</v>
      </c>
      <c r="I16" s="177">
        <v>13179</v>
      </c>
      <c r="J16" s="177">
        <v>11939</v>
      </c>
      <c r="K16" s="177">
        <v>13827</v>
      </c>
      <c r="L16" s="177">
        <v>9507</v>
      </c>
      <c r="M16" s="177">
        <v>12845</v>
      </c>
      <c r="N16" s="177">
        <v>11647</v>
      </c>
      <c r="O16" s="163"/>
      <c r="P16" s="200" t="s">
        <v>371</v>
      </c>
      <c r="Q16" s="163"/>
      <c r="R16" s="163"/>
      <c r="S16" s="203" t="s">
        <v>372</v>
      </c>
      <c r="T16" s="163"/>
      <c r="U16" s="163"/>
      <c r="V16" s="165"/>
      <c r="W16" s="195">
        <f t="shared" si="1"/>
        <v>33.965107782243336</v>
      </c>
      <c r="X16" s="193">
        <f t="shared" si="4"/>
        <v>53.082754841066858</v>
      </c>
      <c r="Y16" s="193">
        <f t="shared" si="5"/>
        <v>38.41340884179759</v>
      </c>
      <c r="Z16" s="193">
        <f t="shared" si="5"/>
        <v>49.73967848008769</v>
      </c>
      <c r="AA16" s="193">
        <f t="shared" si="2"/>
        <v>32.494519546949221</v>
      </c>
      <c r="AB16" s="193">
        <f t="shared" si="2"/>
        <v>71.953781512605048</v>
      </c>
      <c r="AC16" s="193">
        <f t="shared" si="2"/>
        <v>41.464194373401533</v>
      </c>
      <c r="AD16" s="196">
        <f t="shared" si="2"/>
        <v>52.406832298136649</v>
      </c>
      <c r="AE16" s="171"/>
      <c r="AF16" s="171"/>
      <c r="AS16" s="55">
        <v>1439.36</v>
      </c>
      <c r="AT16" s="56"/>
      <c r="AU16" s="56"/>
      <c r="AV16" s="56"/>
      <c r="AW16" s="56"/>
      <c r="AX16" s="56"/>
      <c r="AY16" s="56"/>
      <c r="AZ16" s="56"/>
      <c r="BA16" s="56">
        <v>47.47</v>
      </c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7"/>
    </row>
    <row r="17" spans="1:73" x14ac:dyDescent="0.45">
      <c r="A17" s="55"/>
      <c r="B17" s="56"/>
      <c r="C17" s="57"/>
      <c r="E17" s="174"/>
      <c r="F17" s="183">
        <f t="shared" si="3"/>
        <v>1250</v>
      </c>
      <c r="G17" s="176">
        <v>14596</v>
      </c>
      <c r="H17" s="177">
        <v>13328</v>
      </c>
      <c r="I17" s="177">
        <v>14071</v>
      </c>
      <c r="J17" s="177">
        <v>13481</v>
      </c>
      <c r="K17" s="177">
        <v>15404</v>
      </c>
      <c r="L17" s="177">
        <v>11402</v>
      </c>
      <c r="M17" s="177">
        <v>14291</v>
      </c>
      <c r="N17" s="177">
        <v>12841</v>
      </c>
      <c r="O17" s="163"/>
      <c r="P17" s="200">
        <f>AVERAGE(O13:R14)</f>
        <v>17384.5</v>
      </c>
      <c r="Q17" s="163"/>
      <c r="R17" s="163"/>
      <c r="S17" s="203">
        <f>AVERAGE(S13:T13)</f>
        <v>6436.5</v>
      </c>
      <c r="T17" s="163"/>
      <c r="U17" s="163"/>
      <c r="V17" s="165"/>
      <c r="W17" s="195">
        <f t="shared" si="1"/>
        <v>25.470405553525751</v>
      </c>
      <c r="X17" s="193">
        <f t="shared" si="4"/>
        <v>37.052429667519185</v>
      </c>
      <c r="Y17" s="193">
        <f t="shared" si="5"/>
        <v>30.265801972963104</v>
      </c>
      <c r="Z17" s="193">
        <f t="shared" si="5"/>
        <v>35.654914139568874</v>
      </c>
      <c r="AA17" s="193">
        <f t="shared" si="2"/>
        <v>18.090062111801245</v>
      </c>
      <c r="AB17" s="193">
        <f t="shared" si="2"/>
        <v>54.644683960540732</v>
      </c>
      <c r="AC17" s="193">
        <f t="shared" si="2"/>
        <v>28.256302521008408</v>
      </c>
      <c r="AD17" s="196">
        <f t="shared" si="2"/>
        <v>41.500730727073446</v>
      </c>
      <c r="AE17" s="171"/>
      <c r="AF17" s="171"/>
      <c r="AS17" s="55">
        <v>719.68</v>
      </c>
      <c r="AT17" s="56"/>
      <c r="AU17" s="56"/>
      <c r="AV17" s="56"/>
      <c r="AW17" s="56"/>
      <c r="AX17" s="56"/>
      <c r="AY17" s="56"/>
      <c r="AZ17" s="56"/>
      <c r="BA17" s="56">
        <v>38.57</v>
      </c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7"/>
    </row>
    <row r="18" spans="1:73" x14ac:dyDescent="0.45">
      <c r="A18" s="55" t="s">
        <v>309</v>
      </c>
      <c r="B18" s="56"/>
      <c r="C18" s="57"/>
      <c r="E18" s="174"/>
      <c r="F18" s="183">
        <f t="shared" si="3"/>
        <v>625</v>
      </c>
      <c r="G18" s="176">
        <v>15188</v>
      </c>
      <c r="H18" s="177">
        <v>14647</v>
      </c>
      <c r="I18" s="177">
        <v>15847</v>
      </c>
      <c r="J18" s="177">
        <v>15711</v>
      </c>
      <c r="K18" s="177">
        <v>16402</v>
      </c>
      <c r="L18" s="177">
        <v>15294</v>
      </c>
      <c r="M18" s="177">
        <v>15109</v>
      </c>
      <c r="N18" s="177">
        <v>14519</v>
      </c>
      <c r="O18" s="163"/>
      <c r="P18" s="163"/>
      <c r="Q18" s="163"/>
      <c r="R18" s="163"/>
      <c r="S18" s="163"/>
      <c r="T18" s="163"/>
      <c r="U18" s="163"/>
      <c r="V18" s="165"/>
      <c r="W18" s="195">
        <f t="shared" si="1"/>
        <v>20.063025210084035</v>
      </c>
      <c r="X18" s="193">
        <f t="shared" si="4"/>
        <v>25.004567044208997</v>
      </c>
      <c r="Y18" s="193">
        <f t="shared" si="5"/>
        <v>14.043660942637928</v>
      </c>
      <c r="Z18" s="193">
        <f t="shared" si="5"/>
        <v>15.285896967482643</v>
      </c>
      <c r="AA18" s="193">
        <f t="shared" si="2"/>
        <v>8.9742418706613023</v>
      </c>
      <c r="AB18" s="193">
        <f t="shared" si="2"/>
        <v>19.094811837778593</v>
      </c>
      <c r="AC18" s="193">
        <f t="shared" si="2"/>
        <v>20.78461819510413</v>
      </c>
      <c r="AD18" s="196">
        <f t="shared" si="2"/>
        <v>26.1737303617099</v>
      </c>
      <c r="AS18" s="55">
        <v>359.84</v>
      </c>
      <c r="AT18" s="56"/>
      <c r="AU18" s="56"/>
      <c r="AV18" s="56"/>
      <c r="AW18" s="56"/>
      <c r="AX18" s="56"/>
      <c r="AY18" s="56"/>
      <c r="AZ18" s="56"/>
      <c r="BA18" s="56">
        <v>30.45</v>
      </c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7"/>
    </row>
    <row r="19" spans="1:73" x14ac:dyDescent="0.45">
      <c r="A19" s="55" t="s">
        <v>310</v>
      </c>
      <c r="B19" s="56">
        <v>1190</v>
      </c>
      <c r="C19" s="57">
        <v>2268</v>
      </c>
      <c r="E19" s="174"/>
      <c r="F19" s="183">
        <f t="shared" si="3"/>
        <v>312.5</v>
      </c>
      <c r="G19" s="176">
        <v>16472</v>
      </c>
      <c r="H19" s="177">
        <v>15371</v>
      </c>
      <c r="I19" s="177">
        <v>16728</v>
      </c>
      <c r="J19" s="177">
        <v>15946</v>
      </c>
      <c r="K19" s="177">
        <v>15988</v>
      </c>
      <c r="L19" s="177">
        <v>15865</v>
      </c>
      <c r="M19" s="177">
        <v>15954</v>
      </c>
      <c r="N19" s="177">
        <v>15789</v>
      </c>
      <c r="O19" s="163"/>
      <c r="P19" s="163"/>
      <c r="Q19" s="163"/>
      <c r="R19" s="163"/>
      <c r="S19" s="163"/>
      <c r="T19" s="163"/>
      <c r="U19" s="163"/>
      <c r="V19" s="165"/>
      <c r="W19" s="195">
        <f t="shared" si="1"/>
        <v>8.334855681402999</v>
      </c>
      <c r="X19" s="193">
        <f t="shared" si="4"/>
        <v>18.391487029594444</v>
      </c>
      <c r="Y19" s="193">
        <f t="shared" si="5"/>
        <v>5.9965290464011645</v>
      </c>
      <c r="Z19" s="193">
        <f t="shared" si="5"/>
        <v>13.139386189258317</v>
      </c>
      <c r="AA19" s="193">
        <f t="shared" si="2"/>
        <v>12.755754475703327</v>
      </c>
      <c r="AB19" s="193">
        <f t="shared" si="2"/>
        <v>13.879247351114358</v>
      </c>
      <c r="AC19" s="193">
        <f t="shared" si="2"/>
        <v>13.066313481914506</v>
      </c>
      <c r="AD19" s="196">
        <f t="shared" si="2"/>
        <v>14.573438070880528</v>
      </c>
      <c r="AS19" s="55">
        <v>179.92</v>
      </c>
      <c r="AT19" s="56"/>
      <c r="AU19" s="56"/>
      <c r="AV19" s="56"/>
      <c r="AW19" s="56"/>
      <c r="AX19" s="56"/>
      <c r="AY19" s="56"/>
      <c r="AZ19" s="56"/>
      <c r="BA19" s="56">
        <v>23.25</v>
      </c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7"/>
    </row>
    <row r="20" spans="1:73" ht="14.65" thickBot="1" x14ac:dyDescent="0.5">
      <c r="A20" s="55" t="s">
        <v>311</v>
      </c>
      <c r="B20" s="56">
        <v>124</v>
      </c>
      <c r="C20" s="57">
        <v>129</v>
      </c>
      <c r="E20" s="175"/>
      <c r="F20" s="218">
        <f t="shared" si="3"/>
        <v>156.25</v>
      </c>
      <c r="G20" s="178">
        <v>16620</v>
      </c>
      <c r="H20" s="179">
        <v>16858</v>
      </c>
      <c r="I20" s="179">
        <v>17175</v>
      </c>
      <c r="J20" s="179">
        <v>17169</v>
      </c>
      <c r="K20" s="179">
        <v>17163</v>
      </c>
      <c r="L20" s="179">
        <v>16153</v>
      </c>
      <c r="M20" s="179">
        <v>17295</v>
      </c>
      <c r="N20" s="179">
        <v>16973</v>
      </c>
      <c r="O20" s="207"/>
      <c r="P20" s="207"/>
      <c r="Q20" s="207"/>
      <c r="R20" s="207"/>
      <c r="S20" s="207"/>
      <c r="T20" s="207"/>
      <c r="U20" s="207"/>
      <c r="V20" s="208"/>
      <c r="W20" s="197">
        <f t="shared" si="1"/>
        <v>6.9830105955425665</v>
      </c>
      <c r="X20" s="198">
        <f t="shared" si="4"/>
        <v>4.8090975520643013</v>
      </c>
      <c r="Y20" s="198">
        <f t="shared" si="5"/>
        <v>1.9135915235659553</v>
      </c>
      <c r="Z20" s="198">
        <f t="shared" si="5"/>
        <v>1.968396054073807</v>
      </c>
      <c r="AA20" s="198">
        <f t="shared" si="2"/>
        <v>2.0232005845816587</v>
      </c>
      <c r="AB20" s="198">
        <f t="shared" si="2"/>
        <v>11.248629886737305</v>
      </c>
      <c r="AC20" s="198">
        <f t="shared" si="2"/>
        <v>0.81750091340883557</v>
      </c>
      <c r="AD20" s="199">
        <f t="shared" si="2"/>
        <v>3.7586773839970817</v>
      </c>
      <c r="AS20" s="55">
        <v>89.96</v>
      </c>
      <c r="AT20" s="56"/>
      <c r="AU20" s="56"/>
      <c r="AV20" s="56"/>
      <c r="AW20" s="56"/>
      <c r="AX20" s="56"/>
      <c r="AY20" s="56"/>
      <c r="AZ20" s="56"/>
      <c r="BA20" s="56">
        <v>18.84</v>
      </c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7"/>
    </row>
    <row r="21" spans="1:73" ht="14.65" thickBot="1" x14ac:dyDescent="0.5">
      <c r="A21" s="253"/>
      <c r="B21" s="251" t="s">
        <v>353</v>
      </c>
      <c r="C21" s="252"/>
      <c r="AS21" s="55">
        <v>44.98</v>
      </c>
      <c r="AT21" s="56"/>
      <c r="AU21" s="56"/>
      <c r="AV21" s="56"/>
      <c r="AW21" s="56"/>
      <c r="AX21" s="56"/>
      <c r="AY21" s="56"/>
      <c r="AZ21" s="56"/>
      <c r="BA21" s="56">
        <v>15.09</v>
      </c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7"/>
    </row>
    <row r="22" spans="1:73" x14ac:dyDescent="0.45">
      <c r="A22" s="61" t="s">
        <v>13</v>
      </c>
      <c r="B22" s="158" t="s">
        <v>290</v>
      </c>
      <c r="C22" s="159" t="s">
        <v>230</v>
      </c>
      <c r="D22" s="169"/>
      <c r="E22" s="173" t="s">
        <v>404</v>
      </c>
      <c r="F22" s="161"/>
      <c r="G22" s="172"/>
      <c r="H22" s="172"/>
      <c r="I22" s="172"/>
      <c r="J22" s="423" t="s">
        <v>405</v>
      </c>
      <c r="K22" s="424"/>
      <c r="L22" s="424"/>
      <c r="M22" s="424"/>
      <c r="N22" s="424"/>
      <c r="O22" s="424"/>
      <c r="P22" s="424"/>
      <c r="Q22" s="424"/>
      <c r="R22" s="424"/>
      <c r="S22" s="424"/>
      <c r="T22" s="425"/>
      <c r="U22" s="424" t="s">
        <v>354</v>
      </c>
      <c r="V22" s="424"/>
      <c r="W22" s="424"/>
      <c r="X22" s="424"/>
      <c r="Y22" s="424"/>
      <c r="Z22" s="424"/>
      <c r="AA22" s="424"/>
      <c r="AB22" s="424"/>
      <c r="AC22" s="424"/>
      <c r="AD22" s="424"/>
      <c r="AE22" s="424"/>
      <c r="AF22" s="426" t="s">
        <v>355</v>
      </c>
      <c r="AG22" s="427"/>
      <c r="AH22" s="427"/>
      <c r="AI22" s="427"/>
      <c r="AJ22" s="427"/>
      <c r="AK22" s="427"/>
      <c r="AL22" s="427"/>
      <c r="AM22" s="427"/>
      <c r="AN22" s="427"/>
      <c r="AO22" s="427"/>
      <c r="AP22" s="428"/>
      <c r="AS22" s="55">
        <v>22.49</v>
      </c>
      <c r="AT22" s="56"/>
      <c r="AU22" s="56"/>
      <c r="AV22" s="56"/>
      <c r="AW22" s="56"/>
      <c r="AX22" s="56"/>
      <c r="AY22" s="56"/>
      <c r="AZ22" s="56"/>
      <c r="BA22" s="56">
        <v>20.36</v>
      </c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7"/>
    </row>
    <row r="23" spans="1:73" x14ac:dyDescent="0.45">
      <c r="A23" s="249" t="s">
        <v>51</v>
      </c>
      <c r="B23" s="56">
        <v>1751</v>
      </c>
      <c r="C23" s="57">
        <v>1351</v>
      </c>
      <c r="E23" s="225"/>
      <c r="F23" s="231" t="s">
        <v>0</v>
      </c>
      <c r="G23" s="231" t="s">
        <v>331</v>
      </c>
      <c r="H23" s="231" t="s">
        <v>332</v>
      </c>
      <c r="I23" s="231" t="s">
        <v>333</v>
      </c>
      <c r="J23" s="226">
        <v>1</v>
      </c>
      <c r="K23" s="241">
        <f t="shared" ref="K23:T23" si="6">J23+1</f>
        <v>2</v>
      </c>
      <c r="L23" s="241">
        <f t="shared" si="6"/>
        <v>3</v>
      </c>
      <c r="M23" s="241">
        <f t="shared" si="6"/>
        <v>4</v>
      </c>
      <c r="N23" s="241">
        <f t="shared" si="6"/>
        <v>5</v>
      </c>
      <c r="O23" s="241">
        <f t="shared" si="6"/>
        <v>6</v>
      </c>
      <c r="P23" s="241">
        <f t="shared" si="6"/>
        <v>7</v>
      </c>
      <c r="Q23" s="241">
        <f t="shared" si="6"/>
        <v>8</v>
      </c>
      <c r="R23" s="241">
        <f t="shared" si="6"/>
        <v>9</v>
      </c>
      <c r="S23" s="241">
        <f t="shared" si="6"/>
        <v>10</v>
      </c>
      <c r="T23" s="227">
        <f t="shared" si="6"/>
        <v>11</v>
      </c>
      <c r="U23" s="171">
        <v>1</v>
      </c>
      <c r="V23" s="171">
        <f t="shared" ref="V23:AE23" si="7">U23+1</f>
        <v>2</v>
      </c>
      <c r="W23" s="171">
        <f t="shared" si="7"/>
        <v>3</v>
      </c>
      <c r="X23" s="171">
        <f t="shared" si="7"/>
        <v>4</v>
      </c>
      <c r="Y23" s="171">
        <f t="shared" si="7"/>
        <v>5</v>
      </c>
      <c r="Z23" s="171">
        <f t="shared" si="7"/>
        <v>6</v>
      </c>
      <c r="AA23" s="171">
        <f t="shared" si="7"/>
        <v>7</v>
      </c>
      <c r="AB23" s="171">
        <f t="shared" si="7"/>
        <v>8</v>
      </c>
      <c r="AC23" s="171">
        <f t="shared" si="7"/>
        <v>9</v>
      </c>
      <c r="AD23" s="171">
        <f t="shared" si="7"/>
        <v>10</v>
      </c>
      <c r="AE23" s="171">
        <f t="shared" si="7"/>
        <v>11</v>
      </c>
      <c r="AF23" s="210">
        <v>1</v>
      </c>
      <c r="AG23" s="171">
        <f t="shared" ref="AG23:AP23" si="8">AF23+1</f>
        <v>2</v>
      </c>
      <c r="AH23" s="171">
        <f t="shared" si="8"/>
        <v>3</v>
      </c>
      <c r="AI23" s="171">
        <f t="shared" si="8"/>
        <v>4</v>
      </c>
      <c r="AJ23" s="171">
        <f t="shared" si="8"/>
        <v>5</v>
      </c>
      <c r="AK23" s="171">
        <f t="shared" si="8"/>
        <v>6</v>
      </c>
      <c r="AL23" s="171">
        <f t="shared" si="8"/>
        <v>7</v>
      </c>
      <c r="AM23" s="171">
        <f t="shared" si="8"/>
        <v>8</v>
      </c>
      <c r="AN23" s="171">
        <f t="shared" si="8"/>
        <v>9</v>
      </c>
      <c r="AO23" s="171">
        <f t="shared" si="8"/>
        <v>10</v>
      </c>
      <c r="AP23" s="211">
        <f t="shared" si="8"/>
        <v>11</v>
      </c>
      <c r="AS23" s="55">
        <v>54447.23</v>
      </c>
      <c r="AT23" s="56"/>
      <c r="AU23" s="56"/>
      <c r="AV23" s="56"/>
      <c r="AW23" s="56"/>
      <c r="AX23" s="56"/>
      <c r="AY23" s="56"/>
      <c r="AZ23" s="56"/>
      <c r="BA23" s="56"/>
      <c r="BB23" s="56">
        <v>93.37</v>
      </c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7"/>
    </row>
    <row r="24" spans="1:73" x14ac:dyDescent="0.45">
      <c r="A24" s="249" t="s">
        <v>20</v>
      </c>
      <c r="B24" s="56">
        <v>12583</v>
      </c>
      <c r="C24" s="57">
        <v>5970</v>
      </c>
      <c r="E24" s="174"/>
      <c r="F24" s="231" t="s">
        <v>186</v>
      </c>
      <c r="G24" s="231">
        <v>5.86</v>
      </c>
      <c r="H24" s="171">
        <v>5.24</v>
      </c>
      <c r="I24" s="171">
        <f t="shared" ref="I24:I37" si="9">G24*H24/100*0.5</f>
        <v>0.153532</v>
      </c>
      <c r="J24" s="237">
        <f t="shared" ref="J24:J37" si="10">I24*0.15*1000000</f>
        <v>23029.8</v>
      </c>
      <c r="K24" s="239">
        <f t="shared" ref="K24:T24" si="11">J24/2</f>
        <v>11514.9</v>
      </c>
      <c r="L24" s="239">
        <f t="shared" si="11"/>
        <v>5757.45</v>
      </c>
      <c r="M24" s="239">
        <f t="shared" si="11"/>
        <v>2878.7249999999999</v>
      </c>
      <c r="N24" s="239">
        <f t="shared" si="11"/>
        <v>1439.3625</v>
      </c>
      <c r="O24" s="239">
        <f t="shared" si="11"/>
        <v>719.68124999999998</v>
      </c>
      <c r="P24" s="239">
        <f t="shared" si="11"/>
        <v>359.84062499999999</v>
      </c>
      <c r="Q24" s="239">
        <f t="shared" si="11"/>
        <v>179.92031249999999</v>
      </c>
      <c r="R24" s="239">
        <f t="shared" si="11"/>
        <v>89.960156249999997</v>
      </c>
      <c r="S24" s="239">
        <f t="shared" si="11"/>
        <v>44.980078124999999</v>
      </c>
      <c r="T24" s="238">
        <f t="shared" si="11"/>
        <v>22.490039062499999</v>
      </c>
      <c r="U24" s="240">
        <v>8372</v>
      </c>
      <c r="V24" s="240">
        <v>8149</v>
      </c>
      <c r="W24" s="240">
        <v>8837</v>
      </c>
      <c r="X24" s="240">
        <v>14717</v>
      </c>
      <c r="Y24" s="240">
        <v>20238</v>
      </c>
      <c r="Z24" s="240">
        <v>22856</v>
      </c>
      <c r="AA24" s="240">
        <v>25243</v>
      </c>
      <c r="AB24" s="240">
        <v>27360</v>
      </c>
      <c r="AC24" s="240">
        <v>28656</v>
      </c>
      <c r="AD24" s="240">
        <v>29758</v>
      </c>
      <c r="AE24" s="240">
        <v>28210</v>
      </c>
      <c r="AF24" s="228">
        <f>100-100*((U24-$U$39)/($U$40-$U$39))</f>
        <v>87.831839594564713</v>
      </c>
      <c r="AG24" s="398">
        <f t="shared" ref="AG24:AP30" si="12">100-100*((V24-$U$39)/($U$40-$U$39))</f>
        <v>88.590330096426925</v>
      </c>
      <c r="AH24" s="398">
        <f t="shared" si="12"/>
        <v>86.250233839560551</v>
      </c>
      <c r="AI24" s="398">
        <f t="shared" si="12"/>
        <v>66.250573969830441</v>
      </c>
      <c r="AJ24" s="398">
        <f t="shared" si="12"/>
        <v>47.471981769017532</v>
      </c>
      <c r="AK24" s="398">
        <f t="shared" si="12"/>
        <v>38.567371303209129</v>
      </c>
      <c r="AL24" s="398">
        <f t="shared" si="12"/>
        <v>30.4484617608544</v>
      </c>
      <c r="AM24" s="398">
        <f t="shared" si="12"/>
        <v>23.247903947211782</v>
      </c>
      <c r="AN24" s="398">
        <f t="shared" si="12"/>
        <v>18.839815649393728</v>
      </c>
      <c r="AO24" s="398">
        <f t="shared" si="12"/>
        <v>15.091580075168793</v>
      </c>
      <c r="AP24" s="229">
        <f t="shared" si="12"/>
        <v>20.356796653118153</v>
      </c>
      <c r="AS24" s="55">
        <v>27223.61</v>
      </c>
      <c r="AT24" s="56"/>
      <c r="AU24" s="56"/>
      <c r="AV24" s="56"/>
      <c r="AW24" s="56"/>
      <c r="AX24" s="56"/>
      <c r="AY24" s="56"/>
      <c r="AZ24" s="56"/>
      <c r="BA24" s="56"/>
      <c r="BB24" s="56">
        <v>94.2</v>
      </c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7"/>
    </row>
    <row r="25" spans="1:73" x14ac:dyDescent="0.45">
      <c r="A25" s="249">
        <v>8</v>
      </c>
      <c r="B25" s="56">
        <v>18711</v>
      </c>
      <c r="C25" s="57">
        <v>14748</v>
      </c>
      <c r="E25" s="174"/>
      <c r="F25" s="231" t="s">
        <v>193</v>
      </c>
      <c r="G25" s="231">
        <v>6.01</v>
      </c>
      <c r="H25" s="171">
        <v>5.84</v>
      </c>
      <c r="I25" s="171">
        <f t="shared" si="9"/>
        <v>0.17549199999999998</v>
      </c>
      <c r="J25" s="237">
        <f t="shared" si="10"/>
        <v>26323.8</v>
      </c>
      <c r="K25" s="239">
        <f t="shared" ref="K25:T25" si="13">J25/2</f>
        <v>13161.9</v>
      </c>
      <c r="L25" s="239">
        <f t="shared" si="13"/>
        <v>6580.95</v>
      </c>
      <c r="M25" s="239">
        <f t="shared" si="13"/>
        <v>3290.4749999999999</v>
      </c>
      <c r="N25" s="239">
        <f t="shared" si="13"/>
        <v>1645.2375</v>
      </c>
      <c r="O25" s="239">
        <f t="shared" si="13"/>
        <v>822.61874999999998</v>
      </c>
      <c r="P25" s="239">
        <f t="shared" si="13"/>
        <v>411.30937499999999</v>
      </c>
      <c r="Q25" s="239">
        <f t="shared" si="13"/>
        <v>205.65468749999999</v>
      </c>
      <c r="R25" s="239">
        <f t="shared" si="13"/>
        <v>102.82734375</v>
      </c>
      <c r="S25" s="239">
        <f t="shared" si="13"/>
        <v>51.413671874999999</v>
      </c>
      <c r="T25" s="238">
        <f t="shared" si="13"/>
        <v>25.706835937499999</v>
      </c>
      <c r="U25" s="240">
        <v>5785</v>
      </c>
      <c r="V25" s="240">
        <v>11283</v>
      </c>
      <c r="W25" s="240">
        <v>6363</v>
      </c>
      <c r="X25" s="240">
        <v>8929</v>
      </c>
      <c r="Y25" s="240">
        <v>14499</v>
      </c>
      <c r="Z25" s="240">
        <v>18315</v>
      </c>
      <c r="AA25" s="240">
        <v>23025</v>
      </c>
      <c r="AB25" s="240">
        <v>25821</v>
      </c>
      <c r="AC25" s="240">
        <v>26769</v>
      </c>
      <c r="AD25" s="240">
        <v>28297</v>
      </c>
      <c r="AE25" s="240">
        <v>28768</v>
      </c>
      <c r="AF25" s="228">
        <f t="shared" ref="AF25:AF30" si="14">100-100*((U25-$U$39)/($U$40-$U$39))</f>
        <v>96.631009676706185</v>
      </c>
      <c r="AG25" s="398">
        <f t="shared" si="12"/>
        <v>77.930647437968744</v>
      </c>
      <c r="AH25" s="398">
        <f t="shared" si="12"/>
        <v>94.665056716722503</v>
      </c>
      <c r="AI25" s="398">
        <f t="shared" si="12"/>
        <v>85.937313991258648</v>
      </c>
      <c r="AJ25" s="398">
        <f t="shared" si="12"/>
        <v>66.992057958197989</v>
      </c>
      <c r="AK25" s="398">
        <f t="shared" si="12"/>
        <v>54.012686859067024</v>
      </c>
      <c r="AL25" s="398">
        <f t="shared" si="12"/>
        <v>37.992551147089337</v>
      </c>
      <c r="AM25" s="398">
        <f t="shared" si="12"/>
        <v>28.482508800870733</v>
      </c>
      <c r="AN25" s="398">
        <f t="shared" si="12"/>
        <v>25.25807384228159</v>
      </c>
      <c r="AO25" s="398">
        <f t="shared" si="12"/>
        <v>20.060883318310914</v>
      </c>
      <c r="AP25" s="229">
        <f t="shared" si="12"/>
        <v>18.458869747113155</v>
      </c>
      <c r="AS25" s="55">
        <v>13611.81</v>
      </c>
      <c r="AT25" s="56"/>
      <c r="AU25" s="56"/>
      <c r="AV25" s="56"/>
      <c r="AW25" s="56"/>
      <c r="AX25" s="56"/>
      <c r="AY25" s="56"/>
      <c r="AZ25" s="56"/>
      <c r="BA25" s="56"/>
      <c r="BB25" s="56">
        <v>95.63</v>
      </c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7"/>
    </row>
    <row r="26" spans="1:73" x14ac:dyDescent="0.45">
      <c r="A26" s="249">
        <v>3</v>
      </c>
      <c r="B26" s="56">
        <v>5331</v>
      </c>
      <c r="C26" s="57">
        <v>2209</v>
      </c>
      <c r="E26" s="174"/>
      <c r="F26" s="231" t="s">
        <v>187</v>
      </c>
      <c r="G26" s="231">
        <v>7.57</v>
      </c>
      <c r="H26" s="171">
        <v>9.59</v>
      </c>
      <c r="I26" s="171">
        <f t="shared" si="9"/>
        <v>0.36298150000000001</v>
      </c>
      <c r="J26" s="237">
        <f t="shared" si="10"/>
        <v>54447.224999999999</v>
      </c>
      <c r="K26" s="239">
        <f t="shared" ref="K26:T26" si="15">J26/2</f>
        <v>27223.612499999999</v>
      </c>
      <c r="L26" s="239">
        <f t="shared" si="15"/>
        <v>13611.80625</v>
      </c>
      <c r="M26" s="239">
        <f t="shared" si="15"/>
        <v>6805.9031249999998</v>
      </c>
      <c r="N26" s="239">
        <f t="shared" si="15"/>
        <v>3402.9515624999999</v>
      </c>
      <c r="O26" s="239">
        <f t="shared" si="15"/>
        <v>1701.47578125</v>
      </c>
      <c r="P26" s="239">
        <f t="shared" si="15"/>
        <v>850.73789062499998</v>
      </c>
      <c r="Q26" s="239">
        <f t="shared" si="15"/>
        <v>425.36894531249999</v>
      </c>
      <c r="R26" s="239">
        <f t="shared" si="15"/>
        <v>212.68447265624999</v>
      </c>
      <c r="S26" s="239">
        <f t="shared" si="15"/>
        <v>106.342236328125</v>
      </c>
      <c r="T26" s="238">
        <f t="shared" si="15"/>
        <v>53.171118164062499</v>
      </c>
      <c r="U26" s="240">
        <v>6743</v>
      </c>
      <c r="V26" s="240">
        <v>6499</v>
      </c>
      <c r="W26" s="240">
        <v>6078</v>
      </c>
      <c r="X26" s="240">
        <v>6024</v>
      </c>
      <c r="Y26" s="240">
        <v>7355</v>
      </c>
      <c r="Z26" s="240">
        <v>12907</v>
      </c>
      <c r="AA26" s="240">
        <v>16953</v>
      </c>
      <c r="AB26" s="240">
        <v>21793</v>
      </c>
      <c r="AC26" s="240">
        <v>25070</v>
      </c>
      <c r="AD26" s="240">
        <v>27287</v>
      </c>
      <c r="AE26" s="240">
        <v>27792</v>
      </c>
      <c r="AF26" s="228">
        <f t="shared" si="14"/>
        <v>93.3725616911277</v>
      </c>
      <c r="AG26" s="398">
        <f t="shared" si="12"/>
        <v>94.202479549667515</v>
      </c>
      <c r="AH26" s="398">
        <f t="shared" si="12"/>
        <v>95.634427985918606</v>
      </c>
      <c r="AI26" s="398">
        <f t="shared" si="12"/>
        <v>95.81809833166102</v>
      </c>
      <c r="AJ26" s="398">
        <f t="shared" si="12"/>
        <v>91.290964439380275</v>
      </c>
      <c r="AK26" s="398">
        <f t="shared" si="12"/>
        <v>72.406931854900421</v>
      </c>
      <c r="AL26" s="398">
        <f t="shared" si="12"/>
        <v>58.645261135014707</v>
      </c>
      <c r="AM26" s="398">
        <f t="shared" si="12"/>
        <v>42.182956072175649</v>
      </c>
      <c r="AN26" s="398">
        <f t="shared" si="12"/>
        <v>31.036887127769944</v>
      </c>
      <c r="AO26" s="398">
        <f t="shared" si="12"/>
        <v>23.496199044233947</v>
      </c>
      <c r="AP26" s="229">
        <f t="shared" si="12"/>
        <v>21.778541181272431</v>
      </c>
      <c r="AS26" s="55">
        <v>6805.9</v>
      </c>
      <c r="AT26" s="56"/>
      <c r="AU26" s="56"/>
      <c r="AV26" s="56"/>
      <c r="AW26" s="56"/>
      <c r="AX26" s="56"/>
      <c r="AY26" s="56"/>
      <c r="AZ26" s="56"/>
      <c r="BA26" s="56"/>
      <c r="BB26" s="56">
        <v>95.82</v>
      </c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7"/>
    </row>
    <row r="27" spans="1:73" x14ac:dyDescent="0.45">
      <c r="A27" s="249">
        <v>7</v>
      </c>
      <c r="B27" s="56">
        <v>3822</v>
      </c>
      <c r="C27" s="57">
        <v>2327</v>
      </c>
      <c r="E27" s="174"/>
      <c r="F27" s="231" t="s">
        <v>194</v>
      </c>
      <c r="G27" s="231">
        <v>7.1</v>
      </c>
      <c r="H27" s="171">
        <v>8.19</v>
      </c>
      <c r="I27" s="171">
        <f t="shared" si="9"/>
        <v>0.29074499999999998</v>
      </c>
      <c r="J27" s="237">
        <f t="shared" si="10"/>
        <v>43611.75</v>
      </c>
      <c r="K27" s="239">
        <f t="shared" ref="K27:T27" si="16">J27/2</f>
        <v>21805.875</v>
      </c>
      <c r="L27" s="239">
        <f t="shared" si="16"/>
        <v>10902.9375</v>
      </c>
      <c r="M27" s="239">
        <f t="shared" si="16"/>
        <v>5451.46875</v>
      </c>
      <c r="N27" s="239">
        <f t="shared" si="16"/>
        <v>2725.734375</v>
      </c>
      <c r="O27" s="239">
        <f t="shared" si="16"/>
        <v>1362.8671875</v>
      </c>
      <c r="P27" s="239">
        <f t="shared" si="16"/>
        <v>681.43359375</v>
      </c>
      <c r="Q27" s="239">
        <f t="shared" si="16"/>
        <v>340.716796875</v>
      </c>
      <c r="R27" s="239">
        <f t="shared" si="16"/>
        <v>170.3583984375</v>
      </c>
      <c r="S27" s="239">
        <f t="shared" si="16"/>
        <v>85.17919921875</v>
      </c>
      <c r="T27" s="238">
        <f t="shared" si="16"/>
        <v>42.589599609375</v>
      </c>
      <c r="U27" s="240">
        <v>7193</v>
      </c>
      <c r="V27" s="240">
        <v>6941</v>
      </c>
      <c r="W27" s="240">
        <v>6086</v>
      </c>
      <c r="X27" s="240">
        <v>5821</v>
      </c>
      <c r="Y27" s="240">
        <v>6688</v>
      </c>
      <c r="Z27" s="240">
        <v>10677</v>
      </c>
      <c r="AA27" s="240">
        <v>16431</v>
      </c>
      <c r="AB27" s="240">
        <v>21623</v>
      </c>
      <c r="AC27" s="240">
        <v>24984</v>
      </c>
      <c r="AD27" s="240">
        <v>27813</v>
      </c>
      <c r="AE27" s="240">
        <v>29465</v>
      </c>
      <c r="AF27" s="228">
        <f t="shared" si="14"/>
        <v>91.841975476607544</v>
      </c>
      <c r="AG27" s="398">
        <f t="shared" si="12"/>
        <v>92.699103756738836</v>
      </c>
      <c r="AH27" s="398">
        <f t="shared" si="12"/>
        <v>95.607217564327144</v>
      </c>
      <c r="AI27" s="398">
        <f t="shared" si="12"/>
        <v>96.508562779544562</v>
      </c>
      <c r="AJ27" s="398">
        <f t="shared" si="12"/>
        <v>93.559633339569061</v>
      </c>
      <c r="AK27" s="398">
        <f t="shared" si="12"/>
        <v>79.991836873522558</v>
      </c>
      <c r="AL27" s="398">
        <f t="shared" si="12"/>
        <v>60.420741143858095</v>
      </c>
      <c r="AM27" s="398">
        <f t="shared" si="12"/>
        <v>42.761177530994367</v>
      </c>
      <c r="AN27" s="398">
        <f t="shared" si="12"/>
        <v>31.329399159878236</v>
      </c>
      <c r="AO27" s="398">
        <f t="shared" si="12"/>
        <v>21.707113824594813</v>
      </c>
      <c r="AP27" s="229">
        <f t="shared" si="12"/>
        <v>16.088161765956372</v>
      </c>
      <c r="AS27" s="55">
        <v>3402.95</v>
      </c>
      <c r="AT27" s="56"/>
      <c r="AU27" s="56"/>
      <c r="AV27" s="56"/>
      <c r="AW27" s="56"/>
      <c r="AX27" s="56"/>
      <c r="AY27" s="56"/>
      <c r="AZ27" s="56"/>
      <c r="BA27" s="56"/>
      <c r="BB27" s="56">
        <v>91.29</v>
      </c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7"/>
    </row>
    <row r="28" spans="1:73" x14ac:dyDescent="0.45">
      <c r="A28" s="249">
        <v>16</v>
      </c>
      <c r="B28" s="56">
        <v>3359</v>
      </c>
      <c r="C28" s="57">
        <v>1342</v>
      </c>
      <c r="E28" s="174"/>
      <c r="F28" s="231" t="s">
        <v>188</v>
      </c>
      <c r="G28" s="231">
        <v>5.14</v>
      </c>
      <c r="H28" s="171">
        <v>12.8</v>
      </c>
      <c r="I28" s="171">
        <f t="shared" si="9"/>
        <v>0.32896000000000003</v>
      </c>
      <c r="J28" s="237">
        <f t="shared" si="10"/>
        <v>49344.000000000007</v>
      </c>
      <c r="K28" s="239">
        <f t="shared" ref="K28:T28" si="17">J28/2</f>
        <v>24672.000000000004</v>
      </c>
      <c r="L28" s="239">
        <f t="shared" si="17"/>
        <v>12336.000000000002</v>
      </c>
      <c r="M28" s="239">
        <f t="shared" si="17"/>
        <v>6168.0000000000009</v>
      </c>
      <c r="N28" s="239">
        <f t="shared" si="17"/>
        <v>3084.0000000000005</v>
      </c>
      <c r="O28" s="239">
        <f t="shared" si="17"/>
        <v>1542.0000000000002</v>
      </c>
      <c r="P28" s="239">
        <f t="shared" si="17"/>
        <v>771.00000000000011</v>
      </c>
      <c r="Q28" s="239">
        <f t="shared" si="17"/>
        <v>385.50000000000006</v>
      </c>
      <c r="R28" s="239">
        <f t="shared" si="17"/>
        <v>192.75000000000003</v>
      </c>
      <c r="S28" s="239">
        <f t="shared" si="17"/>
        <v>96.375000000000014</v>
      </c>
      <c r="T28" s="238">
        <f t="shared" si="17"/>
        <v>48.187500000000007</v>
      </c>
      <c r="U28" s="240">
        <v>6017</v>
      </c>
      <c r="V28" s="240">
        <v>6217</v>
      </c>
      <c r="W28" s="240">
        <v>7709</v>
      </c>
      <c r="X28" s="240">
        <v>11260</v>
      </c>
      <c r="Y28" s="240">
        <v>15778</v>
      </c>
      <c r="Z28" s="240">
        <v>19595</v>
      </c>
      <c r="AA28" s="240">
        <v>23263</v>
      </c>
      <c r="AB28" s="240">
        <v>25460</v>
      </c>
      <c r="AC28" s="240">
        <v>27620</v>
      </c>
      <c r="AD28" s="240">
        <v>28855</v>
      </c>
      <c r="AE28" s="240">
        <v>29594</v>
      </c>
      <c r="AF28" s="228">
        <f t="shared" si="14"/>
        <v>95.841907450553563</v>
      </c>
      <c r="AG28" s="398">
        <f t="shared" si="12"/>
        <v>95.161646910766819</v>
      </c>
      <c r="AH28" s="398">
        <f t="shared" si="12"/>
        <v>90.086903283957753</v>
      </c>
      <c r="AI28" s="398">
        <f t="shared" si="12"/>
        <v>78.008877400044213</v>
      </c>
      <c r="AJ28" s="398">
        <f t="shared" si="12"/>
        <v>62.6417918062618</v>
      </c>
      <c r="AK28" s="398">
        <f t="shared" si="12"/>
        <v>49.659019404431895</v>
      </c>
      <c r="AL28" s="398">
        <f t="shared" si="12"/>
        <v>37.183041104743118</v>
      </c>
      <c r="AM28" s="398">
        <f t="shared" si="12"/>
        <v>29.710379075185799</v>
      </c>
      <c r="AN28" s="398">
        <f t="shared" si="12"/>
        <v>22.363565245489028</v>
      </c>
      <c r="AO28" s="398">
        <f t="shared" si="12"/>
        <v>18.162956412305903</v>
      </c>
      <c r="AP28" s="229">
        <f t="shared" si="12"/>
        <v>15.649393717793913</v>
      </c>
      <c r="AS28" s="55">
        <v>1701.48</v>
      </c>
      <c r="AT28" s="56"/>
      <c r="AU28" s="56"/>
      <c r="AV28" s="56"/>
      <c r="AW28" s="56"/>
      <c r="AX28" s="56"/>
      <c r="AY28" s="56"/>
      <c r="AZ28" s="56"/>
      <c r="BA28" s="56"/>
      <c r="BB28" s="56">
        <v>72.41</v>
      </c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7"/>
    </row>
    <row r="29" spans="1:73" x14ac:dyDescent="0.45">
      <c r="A29" s="249">
        <v>17</v>
      </c>
      <c r="B29" s="56">
        <v>3556</v>
      </c>
      <c r="C29" s="57">
        <v>2209</v>
      </c>
      <c r="E29" s="174"/>
      <c r="F29" s="231" t="s">
        <v>195</v>
      </c>
      <c r="G29" s="231">
        <v>5.16</v>
      </c>
      <c r="H29" s="171">
        <v>8.9700000000000006</v>
      </c>
      <c r="I29" s="171">
        <f t="shared" si="9"/>
        <v>0.23142600000000002</v>
      </c>
      <c r="J29" s="237">
        <f t="shared" si="10"/>
        <v>34713.9</v>
      </c>
      <c r="K29" s="239">
        <f t="shared" ref="K29:T29" si="18">J29/2</f>
        <v>17356.95</v>
      </c>
      <c r="L29" s="239">
        <f t="shared" si="18"/>
        <v>8678.4750000000004</v>
      </c>
      <c r="M29" s="239">
        <f t="shared" si="18"/>
        <v>4339.2375000000002</v>
      </c>
      <c r="N29" s="239">
        <f t="shared" si="18"/>
        <v>2169.6187500000001</v>
      </c>
      <c r="O29" s="239">
        <f t="shared" si="18"/>
        <v>1084.809375</v>
      </c>
      <c r="P29" s="239">
        <f t="shared" si="18"/>
        <v>542.40468750000002</v>
      </c>
      <c r="Q29" s="239">
        <f t="shared" si="18"/>
        <v>271.20234375000001</v>
      </c>
      <c r="R29" s="239">
        <f t="shared" si="18"/>
        <v>135.60117187500001</v>
      </c>
      <c r="S29" s="239">
        <f t="shared" si="18"/>
        <v>67.800585937500003</v>
      </c>
      <c r="T29" s="238">
        <f t="shared" si="18"/>
        <v>33.900292968750001</v>
      </c>
      <c r="U29" s="240">
        <v>5929</v>
      </c>
      <c r="V29" s="240">
        <v>5753</v>
      </c>
      <c r="W29" s="240">
        <v>6626</v>
      </c>
      <c r="X29" s="240">
        <v>10245</v>
      </c>
      <c r="Y29" s="240">
        <v>14891</v>
      </c>
      <c r="Z29" s="240">
        <v>20252</v>
      </c>
      <c r="AA29" s="240">
        <v>22834</v>
      </c>
      <c r="AB29" s="240">
        <v>26250</v>
      </c>
      <c r="AC29" s="240">
        <v>27361</v>
      </c>
      <c r="AD29" s="240">
        <v>29702</v>
      </c>
      <c r="AE29" s="240">
        <v>29222</v>
      </c>
      <c r="AF29" s="228">
        <f t="shared" si="14"/>
        <v>96.14122208805972</v>
      </c>
      <c r="AG29" s="398">
        <f t="shared" si="12"/>
        <v>96.739851363072063</v>
      </c>
      <c r="AH29" s="398">
        <f t="shared" si="12"/>
        <v>93.770514106902937</v>
      </c>
      <c r="AI29" s="398">
        <f t="shared" si="12"/>
        <v>81.46119963946191</v>
      </c>
      <c r="AJ29" s="398">
        <f t="shared" si="12"/>
        <v>65.658747300215978</v>
      </c>
      <c r="AK29" s="398">
        <f t="shared" si="12"/>
        <v>47.424363531232459</v>
      </c>
      <c r="AL29" s="398">
        <f t="shared" si="12"/>
        <v>38.642199962585664</v>
      </c>
      <c r="AM29" s="398">
        <f t="shared" si="12"/>
        <v>27.02334994302818</v>
      </c>
      <c r="AN29" s="398">
        <f t="shared" si="12"/>
        <v>23.244502644512849</v>
      </c>
      <c r="AO29" s="398">
        <f t="shared" si="12"/>
        <v>15.282053026309072</v>
      </c>
      <c r="AP29" s="229">
        <f t="shared" si="12"/>
        <v>16.914678321797254</v>
      </c>
      <c r="AS29" s="55">
        <v>850.74</v>
      </c>
      <c r="AT29" s="56"/>
      <c r="AU29" s="56"/>
      <c r="AV29" s="56"/>
      <c r="AW29" s="56"/>
      <c r="AX29" s="56"/>
      <c r="AY29" s="56"/>
      <c r="AZ29" s="56"/>
      <c r="BA29" s="56"/>
      <c r="BB29" s="56">
        <v>58.65</v>
      </c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7"/>
    </row>
    <row r="30" spans="1:73" x14ac:dyDescent="0.45">
      <c r="A30" s="249" t="s">
        <v>374</v>
      </c>
      <c r="B30" s="56">
        <v>1111</v>
      </c>
      <c r="C30" s="57">
        <v>594.79999999999995</v>
      </c>
      <c r="D30" s="170"/>
      <c r="E30" s="174"/>
      <c r="F30" s="231" t="s">
        <v>189</v>
      </c>
      <c r="G30" s="231">
        <v>2.38</v>
      </c>
      <c r="H30" s="171">
        <v>15.3</v>
      </c>
      <c r="I30" s="211">
        <f t="shared" si="9"/>
        <v>0.18207000000000001</v>
      </c>
      <c r="J30" s="237">
        <f t="shared" si="10"/>
        <v>27310.5</v>
      </c>
      <c r="K30" s="239">
        <f t="shared" ref="K30:T30" si="19">J30/2</f>
        <v>13655.25</v>
      </c>
      <c r="L30" s="239">
        <f t="shared" si="19"/>
        <v>6827.625</v>
      </c>
      <c r="M30" s="239">
        <f t="shared" si="19"/>
        <v>3413.8125</v>
      </c>
      <c r="N30" s="239">
        <f t="shared" si="19"/>
        <v>1706.90625</v>
      </c>
      <c r="O30" s="239">
        <f t="shared" si="19"/>
        <v>853.453125</v>
      </c>
      <c r="P30" s="239">
        <f t="shared" si="19"/>
        <v>426.7265625</v>
      </c>
      <c r="Q30" s="239">
        <f t="shared" si="19"/>
        <v>213.36328125</v>
      </c>
      <c r="R30" s="239">
        <f t="shared" si="19"/>
        <v>106.681640625</v>
      </c>
      <c r="S30" s="239">
        <f t="shared" si="19"/>
        <v>53.3408203125</v>
      </c>
      <c r="T30" s="238">
        <f t="shared" si="19"/>
        <v>26.67041015625</v>
      </c>
      <c r="U30" s="240">
        <v>6341</v>
      </c>
      <c r="V30" s="240">
        <v>6837</v>
      </c>
      <c r="W30" s="240">
        <v>8667</v>
      </c>
      <c r="X30" s="240">
        <v>9543</v>
      </c>
      <c r="Y30" s="240">
        <v>18171</v>
      </c>
      <c r="Z30" s="240">
        <v>23472</v>
      </c>
      <c r="AA30" s="240">
        <v>25665</v>
      </c>
      <c r="AB30" s="240">
        <v>28479</v>
      </c>
      <c r="AC30" s="240">
        <v>29825</v>
      </c>
      <c r="AD30" s="240">
        <v>30462</v>
      </c>
      <c r="AE30" s="240">
        <v>30981</v>
      </c>
      <c r="AF30" s="228">
        <f t="shared" si="14"/>
        <v>94.739885376099039</v>
      </c>
      <c r="AG30" s="398">
        <f t="shared" si="12"/>
        <v>93.052839237427932</v>
      </c>
      <c r="AH30" s="398">
        <f t="shared" si="12"/>
        <v>86.828455298379282</v>
      </c>
      <c r="AI30" s="398">
        <f t="shared" si="12"/>
        <v>83.848914134113357</v>
      </c>
      <c r="AJ30" s="398">
        <f t="shared" si="12"/>
        <v>54.502474447713475</v>
      </c>
      <c r="AK30" s="398">
        <f t="shared" si="12"/>
        <v>36.472168840665972</v>
      </c>
      <c r="AL30" s="398">
        <f t="shared" si="12"/>
        <v>29.013112021904391</v>
      </c>
      <c r="AM30" s="398">
        <f t="shared" si="12"/>
        <v>19.441846227104989</v>
      </c>
      <c r="AN30" s="398">
        <f t="shared" si="12"/>
        <v>14.863692794340238</v>
      </c>
      <c r="AO30" s="398">
        <f t="shared" si="12"/>
        <v>12.697062975119465</v>
      </c>
      <c r="AP30" s="229">
        <f t="shared" si="12"/>
        <v>10.931786874372889</v>
      </c>
      <c r="AS30" s="55">
        <v>425.37</v>
      </c>
      <c r="AT30" s="56"/>
      <c r="AU30" s="56"/>
      <c r="AV30" s="56"/>
      <c r="AW30" s="56"/>
      <c r="AX30" s="56"/>
      <c r="AY30" s="56"/>
      <c r="AZ30" s="56"/>
      <c r="BA30" s="56"/>
      <c r="BB30" s="56">
        <v>42.18</v>
      </c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7"/>
    </row>
    <row r="31" spans="1:73" x14ac:dyDescent="0.45">
      <c r="A31" s="249"/>
      <c r="B31" s="56">
        <v>503.7</v>
      </c>
      <c r="C31" s="57">
        <v>379</v>
      </c>
      <c r="D31" s="170"/>
      <c r="E31" s="230"/>
      <c r="F31" s="231" t="s">
        <v>196</v>
      </c>
      <c r="G31" s="231">
        <v>2.86</v>
      </c>
      <c r="H31" s="171">
        <v>14.3</v>
      </c>
      <c r="I31" s="171">
        <f t="shared" si="9"/>
        <v>0.20449000000000001</v>
      </c>
      <c r="J31" s="237">
        <f t="shared" si="10"/>
        <v>30673.5</v>
      </c>
      <c r="K31" s="239">
        <f t="shared" ref="K31:T31" si="20">J31/2</f>
        <v>15336.75</v>
      </c>
      <c r="L31" s="239">
        <f t="shared" si="20"/>
        <v>7668.375</v>
      </c>
      <c r="M31" s="239">
        <f t="shared" si="20"/>
        <v>3834.1875</v>
      </c>
      <c r="N31" s="239">
        <f t="shared" si="20"/>
        <v>1917.09375</v>
      </c>
      <c r="O31" s="239">
        <f t="shared" si="20"/>
        <v>958.546875</v>
      </c>
      <c r="P31" s="239">
        <f t="shared" si="20"/>
        <v>479.2734375</v>
      </c>
      <c r="Q31" s="239">
        <f t="shared" si="20"/>
        <v>239.63671875</v>
      </c>
      <c r="R31" s="239">
        <f t="shared" si="20"/>
        <v>119.818359375</v>
      </c>
      <c r="S31" s="239">
        <f t="shared" si="20"/>
        <v>59.9091796875</v>
      </c>
      <c r="T31" s="238">
        <f t="shared" si="20"/>
        <v>29.95458984375</v>
      </c>
      <c r="U31" s="240">
        <v>6581</v>
      </c>
      <c r="V31" s="240">
        <v>7379</v>
      </c>
      <c r="W31" s="240">
        <v>11717</v>
      </c>
      <c r="X31" s="240">
        <v>15955</v>
      </c>
      <c r="Y31" s="240">
        <v>19714</v>
      </c>
      <c r="Z31" s="240">
        <v>23171</v>
      </c>
      <c r="AA31" s="240">
        <v>25862</v>
      </c>
      <c r="AB31" s="240">
        <v>27953</v>
      </c>
      <c r="AC31" s="240">
        <v>29337</v>
      </c>
      <c r="AD31" s="240">
        <v>30373</v>
      </c>
      <c r="AE31" s="240">
        <v>30580</v>
      </c>
      <c r="AF31" s="228">
        <f>100-100*((U31-$V$39)/($V$40-$V$39))</f>
        <v>94.547816961236691</v>
      </c>
      <c r="AG31" s="398">
        <f t="shared" ref="AG31:AP31" si="21">100-100*((V31-$V$39)/($V$40-$V$39))</f>
        <v>91.88919058486448</v>
      </c>
      <c r="AH31" s="398">
        <f t="shared" si="21"/>
        <v>77.436657726841133</v>
      </c>
      <c r="AI31" s="398">
        <f t="shared" si="21"/>
        <v>63.317286068864419</v>
      </c>
      <c r="AJ31" s="398">
        <f t="shared" si="21"/>
        <v>50.793756559111124</v>
      </c>
      <c r="AK31" s="398">
        <f t="shared" si="21"/>
        <v>39.276373873498692</v>
      </c>
      <c r="AL31" s="398">
        <f t="shared" si="21"/>
        <v>30.31100598024355</v>
      </c>
      <c r="AM31" s="398">
        <f t="shared" si="21"/>
        <v>23.344605287268251</v>
      </c>
      <c r="AN31" s="398">
        <f t="shared" si="21"/>
        <v>18.733654278622708</v>
      </c>
      <c r="AO31" s="398">
        <f t="shared" si="21"/>
        <v>15.282104246139497</v>
      </c>
      <c r="AP31" s="229">
        <f t="shared" si="21"/>
        <v>14.592460562042945</v>
      </c>
      <c r="AS31" s="55">
        <v>212.68</v>
      </c>
      <c r="AT31" s="56"/>
      <c r="AU31" s="56"/>
      <c r="AV31" s="56"/>
      <c r="AW31" s="56"/>
      <c r="AX31" s="56"/>
      <c r="AY31" s="56"/>
      <c r="AZ31" s="56"/>
      <c r="BA31" s="56"/>
      <c r="BB31" s="56">
        <v>31.04</v>
      </c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7"/>
    </row>
    <row r="32" spans="1:73" x14ac:dyDescent="0.45">
      <c r="A32" s="249"/>
      <c r="B32" s="56">
        <v>1305</v>
      </c>
      <c r="C32" s="57">
        <v>884.2</v>
      </c>
      <c r="E32" s="232"/>
      <c r="F32" s="231" t="s">
        <v>190</v>
      </c>
      <c r="G32" s="231">
        <v>4.1500000000000004</v>
      </c>
      <c r="H32" s="171">
        <v>8.9700000000000006</v>
      </c>
      <c r="I32" s="171">
        <f t="shared" si="9"/>
        <v>0.18612750000000003</v>
      </c>
      <c r="J32" s="237">
        <f t="shared" si="10"/>
        <v>27919.125000000004</v>
      </c>
      <c r="K32" s="239">
        <f t="shared" ref="K32:T32" si="22">J32/2</f>
        <v>13959.562500000002</v>
      </c>
      <c r="L32" s="239">
        <f t="shared" si="22"/>
        <v>6979.7812500000009</v>
      </c>
      <c r="M32" s="239">
        <f t="shared" si="22"/>
        <v>3489.8906250000005</v>
      </c>
      <c r="N32" s="239">
        <f t="shared" si="22"/>
        <v>1744.9453125000002</v>
      </c>
      <c r="O32" s="239">
        <f t="shared" si="22"/>
        <v>872.47265625000011</v>
      </c>
      <c r="P32" s="239">
        <f t="shared" si="22"/>
        <v>436.23632812500006</v>
      </c>
      <c r="Q32" s="239">
        <f t="shared" si="22"/>
        <v>218.11816406250003</v>
      </c>
      <c r="R32" s="239">
        <f t="shared" si="22"/>
        <v>109.05908203125001</v>
      </c>
      <c r="S32" s="239">
        <f t="shared" si="22"/>
        <v>54.529541015625007</v>
      </c>
      <c r="T32" s="238">
        <f t="shared" si="22"/>
        <v>27.264770507812504</v>
      </c>
      <c r="U32" s="240">
        <v>6481</v>
      </c>
      <c r="V32" s="240">
        <v>7841</v>
      </c>
      <c r="W32" s="240">
        <v>10578</v>
      </c>
      <c r="X32" s="240">
        <v>16127</v>
      </c>
      <c r="Y32" s="240">
        <v>19574</v>
      </c>
      <c r="Z32" s="240">
        <v>22622</v>
      </c>
      <c r="AA32" s="240">
        <v>25988</v>
      </c>
      <c r="AB32" s="240">
        <v>27793</v>
      </c>
      <c r="AC32" s="240">
        <v>29214</v>
      </c>
      <c r="AD32" s="240">
        <v>30870</v>
      </c>
      <c r="AE32" s="240">
        <v>30404</v>
      </c>
      <c r="AF32" s="228">
        <f t="shared" ref="AF32:AF37" si="23">100-100*((U32-$V$39)/($V$40-$V$39))</f>
        <v>94.880978161283338</v>
      </c>
      <c r="AG32" s="398">
        <f t="shared" ref="AG32:AG37" si="24">100-100*((V32-$V$39)/($V$40-$V$39))</f>
        <v>90.349985840648998</v>
      </c>
      <c r="AH32" s="398">
        <f t="shared" ref="AH32:AH37" si="25">100-100*((W32-$V$39)/($V$40-$V$39))</f>
        <v>81.231363795372388</v>
      </c>
      <c r="AI32" s="398">
        <f t="shared" ref="AI32:AI37" si="26">100-100*((X32-$V$39)/($V$40-$V$39))</f>
        <v>62.744248804784199</v>
      </c>
      <c r="AJ32" s="398">
        <f t="shared" ref="AJ32:AJ37" si="27">100-100*((Y32-$V$39)/($V$40-$V$39))</f>
        <v>51.26018223917643</v>
      </c>
      <c r="AK32" s="398">
        <f t="shared" ref="AK32:AK37" si="28">100-100*((Z32-$V$39)/($V$40-$V$39))</f>
        <v>41.105428861754753</v>
      </c>
      <c r="AL32" s="398">
        <f t="shared" ref="AL32:AL37" si="29">100-100*((AA32-$V$39)/($V$40-$V$39))</f>
        <v>29.891222868184769</v>
      </c>
      <c r="AM32" s="398">
        <f t="shared" ref="AM32:AM37" si="30">100-100*((AB32-$V$39)/($V$40-$V$39))</f>
        <v>23.877663207342863</v>
      </c>
      <c r="AN32" s="398">
        <f t="shared" ref="AN32:AN37" si="31">100-100*((AC32-$V$39)/($V$40-$V$39))</f>
        <v>19.143442554680078</v>
      </c>
      <c r="AO32" s="398">
        <f t="shared" ref="AO32:AO37" si="32">100-100*((AD32-$V$39)/($V$40-$V$39))</f>
        <v>13.626293081907676</v>
      </c>
      <c r="AP32" s="229">
        <f t="shared" ref="AP32:AP37" si="33">100-100*((AE32-$V$39)/($V$40-$V$39))</f>
        <v>15.178824274125034</v>
      </c>
      <c r="AS32" s="55">
        <v>106.34</v>
      </c>
      <c r="AT32" s="56"/>
      <c r="AU32" s="56"/>
      <c r="AV32" s="56"/>
      <c r="AW32" s="56"/>
      <c r="AX32" s="56"/>
      <c r="AY32" s="56"/>
      <c r="AZ32" s="56"/>
      <c r="BA32" s="56"/>
      <c r="BB32" s="56">
        <v>23.5</v>
      </c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7"/>
    </row>
    <row r="33" spans="1:73" x14ac:dyDescent="0.45">
      <c r="A33" s="249"/>
      <c r="B33" s="56">
        <v>1100</v>
      </c>
      <c r="C33" s="57">
        <v>1507</v>
      </c>
      <c r="E33" s="232"/>
      <c r="F33" s="231" t="s">
        <v>197</v>
      </c>
      <c r="G33" s="231">
        <v>5.84</v>
      </c>
      <c r="H33" s="171">
        <v>9.3699999999999992</v>
      </c>
      <c r="I33" s="171">
        <f t="shared" si="9"/>
        <v>0.27360399999999996</v>
      </c>
      <c r="J33" s="237">
        <f t="shared" si="10"/>
        <v>41040.599999999991</v>
      </c>
      <c r="K33" s="239">
        <f t="shared" ref="K33:T33" si="34">J33/2</f>
        <v>20520.299999999996</v>
      </c>
      <c r="L33" s="239">
        <f t="shared" si="34"/>
        <v>10260.149999999998</v>
      </c>
      <c r="M33" s="239">
        <f t="shared" si="34"/>
        <v>5130.0749999999989</v>
      </c>
      <c r="N33" s="239">
        <f t="shared" si="34"/>
        <v>2565.0374999999995</v>
      </c>
      <c r="O33" s="239">
        <f t="shared" si="34"/>
        <v>1282.5187499999997</v>
      </c>
      <c r="P33" s="239">
        <f t="shared" si="34"/>
        <v>641.25937499999986</v>
      </c>
      <c r="Q33" s="239">
        <f t="shared" si="34"/>
        <v>320.62968749999993</v>
      </c>
      <c r="R33" s="239">
        <f t="shared" si="34"/>
        <v>160.31484374999997</v>
      </c>
      <c r="S33" s="239">
        <f t="shared" si="34"/>
        <v>80.157421874999983</v>
      </c>
      <c r="T33" s="238">
        <f t="shared" si="34"/>
        <v>40.078710937499991</v>
      </c>
      <c r="U33" s="240">
        <v>5834</v>
      </c>
      <c r="V33" s="240">
        <v>7027</v>
      </c>
      <c r="W33" s="240">
        <v>8963</v>
      </c>
      <c r="X33" s="240">
        <v>12143</v>
      </c>
      <c r="Y33" s="240">
        <v>16967</v>
      </c>
      <c r="Z33" s="240">
        <v>21163</v>
      </c>
      <c r="AA33" s="240">
        <v>24705</v>
      </c>
      <c r="AB33" s="240">
        <v>26295</v>
      </c>
      <c r="AC33" s="240">
        <v>28126</v>
      </c>
      <c r="AD33" s="240">
        <v>29508</v>
      </c>
      <c r="AE33" s="240">
        <v>30650</v>
      </c>
      <c r="AF33" s="228">
        <f t="shared" si="23"/>
        <v>97.036531125585114</v>
      </c>
      <c r="AG33" s="398">
        <f t="shared" si="24"/>
        <v>93.061918009028673</v>
      </c>
      <c r="AH33" s="398">
        <f t="shared" si="25"/>
        <v>86.611917176125672</v>
      </c>
      <c r="AI33" s="398">
        <f t="shared" si="26"/>
        <v>76.017391014642442</v>
      </c>
      <c r="AJ33" s="398">
        <f t="shared" si="27"/>
        <v>59.945694724392396</v>
      </c>
      <c r="AK33" s="398">
        <f t="shared" si="28"/>
        <v>45.966250770435281</v>
      </c>
      <c r="AL33" s="398">
        <f t="shared" si="29"/>
        <v>34.1656810647832</v>
      </c>
      <c r="AM33" s="398">
        <f t="shared" si="30"/>
        <v>28.868417984041585</v>
      </c>
      <c r="AN33" s="398">
        <f t="shared" si="31"/>
        <v>22.768236411187544</v>
      </c>
      <c r="AO33" s="398">
        <f t="shared" si="32"/>
        <v>18.163948626542947</v>
      </c>
      <c r="AP33" s="229">
        <f t="shared" si="33"/>
        <v>14.359247722010295</v>
      </c>
      <c r="AS33" s="55">
        <v>53.17</v>
      </c>
      <c r="AT33" s="56"/>
      <c r="AU33" s="56"/>
      <c r="AV33" s="56"/>
      <c r="AW33" s="56"/>
      <c r="AX33" s="56"/>
      <c r="AY33" s="56"/>
      <c r="AZ33" s="56"/>
      <c r="BA33" s="56"/>
      <c r="BB33" s="56">
        <v>21.78</v>
      </c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7"/>
    </row>
    <row r="34" spans="1:73" x14ac:dyDescent="0.45">
      <c r="A34" s="249"/>
      <c r="B34" s="56">
        <v>1317</v>
      </c>
      <c r="C34" s="57">
        <v>1260</v>
      </c>
      <c r="E34" s="232"/>
      <c r="F34" s="231" t="s">
        <v>191</v>
      </c>
      <c r="G34" s="231">
        <v>3.51</v>
      </c>
      <c r="H34" s="171">
        <v>15.7</v>
      </c>
      <c r="I34" s="171">
        <f t="shared" si="9"/>
        <v>0.27553499999999997</v>
      </c>
      <c r="J34" s="237">
        <f t="shared" si="10"/>
        <v>41330.249999999993</v>
      </c>
      <c r="K34" s="239">
        <f t="shared" ref="K34:T34" si="35">J34/2</f>
        <v>20665.124999999996</v>
      </c>
      <c r="L34" s="239">
        <f t="shared" si="35"/>
        <v>10332.562499999998</v>
      </c>
      <c r="M34" s="239">
        <f t="shared" si="35"/>
        <v>5166.2812499999991</v>
      </c>
      <c r="N34" s="239">
        <f t="shared" si="35"/>
        <v>2583.1406249999995</v>
      </c>
      <c r="O34" s="239">
        <f t="shared" si="35"/>
        <v>1291.5703124999998</v>
      </c>
      <c r="P34" s="239">
        <f t="shared" si="35"/>
        <v>645.78515624999989</v>
      </c>
      <c r="Q34" s="239">
        <f t="shared" si="35"/>
        <v>322.89257812499994</v>
      </c>
      <c r="R34" s="239">
        <f t="shared" si="35"/>
        <v>161.44628906249997</v>
      </c>
      <c r="S34" s="239">
        <f t="shared" si="35"/>
        <v>80.723144531249986</v>
      </c>
      <c r="T34" s="238">
        <f t="shared" si="35"/>
        <v>40.361572265624993</v>
      </c>
      <c r="U34" s="240">
        <v>8156</v>
      </c>
      <c r="V34" s="240">
        <v>9137</v>
      </c>
      <c r="W34" s="240">
        <v>11305</v>
      </c>
      <c r="X34" s="240">
        <v>15809</v>
      </c>
      <c r="Y34" s="240">
        <v>19943</v>
      </c>
      <c r="Z34" s="240">
        <v>23056</v>
      </c>
      <c r="AA34" s="240">
        <v>24705</v>
      </c>
      <c r="AB34" s="240">
        <v>26932</v>
      </c>
      <c r="AC34" s="240">
        <v>28974</v>
      </c>
      <c r="AD34" s="240">
        <v>30147</v>
      </c>
      <c r="AE34" s="240">
        <v>30470</v>
      </c>
      <c r="AF34" s="228">
        <f t="shared" si="23"/>
        <v>89.300528060502074</v>
      </c>
      <c r="AG34" s="398">
        <f t="shared" si="24"/>
        <v>86.032216688044514</v>
      </c>
      <c r="AH34" s="398">
        <f t="shared" si="25"/>
        <v>78.809281871033306</v>
      </c>
      <c r="AI34" s="398">
        <f t="shared" si="26"/>
        <v>63.803701420932519</v>
      </c>
      <c r="AJ34" s="398">
        <f t="shared" si="27"/>
        <v>50.030817411004314</v>
      </c>
      <c r="AK34" s="398">
        <f t="shared" si="28"/>
        <v>39.659509253552329</v>
      </c>
      <c r="AL34" s="398">
        <f t="shared" si="29"/>
        <v>34.1656810647832</v>
      </c>
      <c r="AM34" s="398">
        <f t="shared" si="30"/>
        <v>26.746181139744465</v>
      </c>
      <c r="AN34" s="398">
        <f t="shared" si="31"/>
        <v>19.943029434792024</v>
      </c>
      <c r="AO34" s="398">
        <f t="shared" si="32"/>
        <v>16.035048558244895</v>
      </c>
      <c r="AP34" s="229">
        <f t="shared" si="33"/>
        <v>14.958937882094247</v>
      </c>
      <c r="AS34" s="55">
        <v>49344</v>
      </c>
      <c r="AT34" s="56"/>
      <c r="AU34" s="56"/>
      <c r="AV34" s="56"/>
      <c r="AW34" s="56"/>
      <c r="AX34" s="56"/>
      <c r="AY34" s="56"/>
      <c r="AZ34" s="56"/>
      <c r="BA34" s="56"/>
      <c r="BB34" s="56"/>
      <c r="BC34" s="56">
        <v>95.84</v>
      </c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7"/>
    </row>
    <row r="35" spans="1:73" x14ac:dyDescent="0.45">
      <c r="A35" s="249"/>
      <c r="B35" s="56">
        <v>1955</v>
      </c>
      <c r="C35" s="57">
        <v>1905</v>
      </c>
      <c r="E35" s="232"/>
      <c r="F35" s="231" t="s">
        <v>198</v>
      </c>
      <c r="G35" s="231">
        <v>4.12</v>
      </c>
      <c r="H35" s="171">
        <v>13.1</v>
      </c>
      <c r="I35" s="171">
        <f t="shared" si="9"/>
        <v>0.26985999999999999</v>
      </c>
      <c r="J35" s="237">
        <f t="shared" si="10"/>
        <v>40478.999999999993</v>
      </c>
      <c r="K35" s="239">
        <f t="shared" ref="K35:T35" si="36">J35/2</f>
        <v>20239.499999999996</v>
      </c>
      <c r="L35" s="239">
        <f t="shared" si="36"/>
        <v>10119.749999999998</v>
      </c>
      <c r="M35" s="239">
        <f t="shared" si="36"/>
        <v>5059.8749999999991</v>
      </c>
      <c r="N35" s="239">
        <f t="shared" si="36"/>
        <v>2529.9374999999995</v>
      </c>
      <c r="O35" s="239">
        <f t="shared" si="36"/>
        <v>1264.9687499999998</v>
      </c>
      <c r="P35" s="239">
        <f t="shared" si="36"/>
        <v>632.48437499999989</v>
      </c>
      <c r="Q35" s="239">
        <f t="shared" si="36"/>
        <v>316.24218749999994</v>
      </c>
      <c r="R35" s="239">
        <f t="shared" si="36"/>
        <v>158.12109374999997</v>
      </c>
      <c r="S35" s="239">
        <f t="shared" si="36"/>
        <v>79.060546874999986</v>
      </c>
      <c r="T35" s="238">
        <f t="shared" si="36"/>
        <v>39.530273437499993</v>
      </c>
      <c r="U35" s="240">
        <v>7320</v>
      </c>
      <c r="V35" s="240">
        <v>8720</v>
      </c>
      <c r="W35" s="240">
        <v>10977</v>
      </c>
      <c r="X35" s="240">
        <v>15567</v>
      </c>
      <c r="Y35" s="240">
        <v>19349</v>
      </c>
      <c r="Z35" s="240">
        <v>22586</v>
      </c>
      <c r="AA35" s="240">
        <v>25749</v>
      </c>
      <c r="AB35" s="240">
        <v>27832</v>
      </c>
      <c r="AC35" s="240">
        <v>29820</v>
      </c>
      <c r="AD35" s="240">
        <v>30448</v>
      </c>
      <c r="AE35" s="240">
        <v>31262</v>
      </c>
      <c r="AF35" s="228">
        <f t="shared" si="23"/>
        <v>92.085755692892008</v>
      </c>
      <c r="AG35" s="398">
        <f t="shared" si="24"/>
        <v>87.421498892239015</v>
      </c>
      <c r="AH35" s="398">
        <f t="shared" si="25"/>
        <v>79.902050607186283</v>
      </c>
      <c r="AI35" s="398">
        <f t="shared" si="26"/>
        <v>64.609951525045403</v>
      </c>
      <c r="AJ35" s="398">
        <f t="shared" si="27"/>
        <v>52.00979493928137</v>
      </c>
      <c r="AK35" s="398">
        <f t="shared" si="28"/>
        <v>41.22536689377155</v>
      </c>
      <c r="AL35" s="398">
        <f t="shared" si="29"/>
        <v>30.687478136296249</v>
      </c>
      <c r="AM35" s="398">
        <f t="shared" si="30"/>
        <v>23.747730339324676</v>
      </c>
      <c r="AN35" s="398">
        <f t="shared" si="31"/>
        <v>17.124485682397435</v>
      </c>
      <c r="AO35" s="398">
        <f t="shared" si="32"/>
        <v>15.032233346104519</v>
      </c>
      <c r="AP35" s="229">
        <f t="shared" si="33"/>
        <v>12.320301177724843</v>
      </c>
      <c r="AS35" s="55">
        <v>24672</v>
      </c>
      <c r="AT35" s="56"/>
      <c r="AU35" s="56"/>
      <c r="AV35" s="56"/>
      <c r="AW35" s="56"/>
      <c r="AX35" s="56"/>
      <c r="AY35" s="56"/>
      <c r="AZ35" s="56"/>
      <c r="BA35" s="56"/>
      <c r="BB35" s="56"/>
      <c r="BC35" s="56">
        <v>95.16</v>
      </c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7"/>
    </row>
    <row r="36" spans="1:73" ht="14.65" thickBot="1" x14ac:dyDescent="0.5">
      <c r="A36" s="249"/>
      <c r="B36" s="56">
        <v>975.3</v>
      </c>
      <c r="C36" s="57">
        <v>935.6</v>
      </c>
      <c r="E36" s="232"/>
      <c r="F36" s="231" t="s">
        <v>192</v>
      </c>
      <c r="G36" s="231">
        <v>4.3</v>
      </c>
      <c r="H36" s="171">
        <v>13.9</v>
      </c>
      <c r="I36" s="171">
        <f t="shared" si="9"/>
        <v>0.29885</v>
      </c>
      <c r="J36" s="237">
        <f t="shared" si="10"/>
        <v>44827.5</v>
      </c>
      <c r="K36" s="239">
        <f t="shared" ref="K36:T36" si="37">J36/2</f>
        <v>22413.75</v>
      </c>
      <c r="L36" s="239">
        <f t="shared" si="37"/>
        <v>11206.875</v>
      </c>
      <c r="M36" s="239">
        <f t="shared" si="37"/>
        <v>5603.4375</v>
      </c>
      <c r="N36" s="239">
        <f t="shared" si="37"/>
        <v>2801.71875</v>
      </c>
      <c r="O36" s="239">
        <f t="shared" si="37"/>
        <v>1400.859375</v>
      </c>
      <c r="P36" s="239">
        <f t="shared" si="37"/>
        <v>700.4296875</v>
      </c>
      <c r="Q36" s="239">
        <f t="shared" si="37"/>
        <v>350.21484375</v>
      </c>
      <c r="R36" s="239">
        <f t="shared" si="37"/>
        <v>175.107421875</v>
      </c>
      <c r="S36" s="239">
        <f t="shared" si="37"/>
        <v>87.5537109375</v>
      </c>
      <c r="T36" s="238">
        <f t="shared" si="37"/>
        <v>43.77685546875</v>
      </c>
      <c r="U36" s="240">
        <v>7541</v>
      </c>
      <c r="V36" s="240">
        <v>6655</v>
      </c>
      <c r="W36" s="240">
        <v>6894</v>
      </c>
      <c r="X36" s="240">
        <v>8437</v>
      </c>
      <c r="Y36" s="240">
        <v>13395</v>
      </c>
      <c r="Z36" s="240">
        <v>18735</v>
      </c>
      <c r="AA36" s="240">
        <v>23635</v>
      </c>
      <c r="AB36" s="240">
        <v>26942</v>
      </c>
      <c r="AC36" s="240">
        <v>27919</v>
      </c>
      <c r="AD36" s="240">
        <v>29737</v>
      </c>
      <c r="AE36" s="240">
        <v>30083</v>
      </c>
      <c r="AF36" s="228">
        <f t="shared" si="23"/>
        <v>91.349469440788923</v>
      </c>
      <c r="AG36" s="398">
        <f t="shared" si="24"/>
        <v>94.301277673202179</v>
      </c>
      <c r="AH36" s="398">
        <f t="shared" si="25"/>
        <v>93.505022405090699</v>
      </c>
      <c r="AI36" s="398">
        <f t="shared" si="26"/>
        <v>88.36434508837101</v>
      </c>
      <c r="AJ36" s="398">
        <f t="shared" si="27"/>
        <v>71.846212790058473</v>
      </c>
      <c r="AK36" s="398">
        <f t="shared" si="28"/>
        <v>54.055404707567753</v>
      </c>
      <c r="AL36" s="398">
        <f t="shared" si="29"/>
        <v>37.730505905282271</v>
      </c>
      <c r="AM36" s="398">
        <f t="shared" si="30"/>
        <v>26.712865019739809</v>
      </c>
      <c r="AN36" s="398">
        <f t="shared" si="31"/>
        <v>23.457880095284096</v>
      </c>
      <c r="AO36" s="398">
        <f t="shared" si="32"/>
        <v>17.401009478436151</v>
      </c>
      <c r="AP36" s="229">
        <f t="shared" si="33"/>
        <v>16.248271726274751</v>
      </c>
      <c r="AS36" s="55">
        <v>12336</v>
      </c>
      <c r="AT36" s="56"/>
      <c r="AU36" s="56"/>
      <c r="AV36" s="56"/>
      <c r="AW36" s="56"/>
      <c r="AX36" s="56"/>
      <c r="AY36" s="56"/>
      <c r="AZ36" s="56"/>
      <c r="BA36" s="56"/>
      <c r="BB36" s="56"/>
      <c r="BC36" s="56">
        <v>90.09</v>
      </c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7"/>
    </row>
    <row r="37" spans="1:73" ht="14.65" thickBot="1" x14ac:dyDescent="0.5">
      <c r="A37" s="96" t="s">
        <v>327</v>
      </c>
      <c r="B37" s="97"/>
      <c r="C37" s="98"/>
      <c r="E37" s="233"/>
      <c r="F37" s="245" t="s">
        <v>199</v>
      </c>
      <c r="G37" s="245">
        <v>4.33</v>
      </c>
      <c r="H37" s="246">
        <v>13.4</v>
      </c>
      <c r="I37" s="246">
        <f t="shared" si="9"/>
        <v>0.29011000000000003</v>
      </c>
      <c r="J37" s="242">
        <f t="shared" si="10"/>
        <v>43516.500000000007</v>
      </c>
      <c r="K37" s="243">
        <f t="shared" ref="K37:T37" si="38">J37/2</f>
        <v>21758.250000000004</v>
      </c>
      <c r="L37" s="243">
        <f t="shared" si="38"/>
        <v>10879.125000000002</v>
      </c>
      <c r="M37" s="243">
        <f t="shared" si="38"/>
        <v>5439.5625000000009</v>
      </c>
      <c r="N37" s="243">
        <f t="shared" si="38"/>
        <v>2719.7812500000005</v>
      </c>
      <c r="O37" s="243">
        <f t="shared" si="38"/>
        <v>1359.8906250000002</v>
      </c>
      <c r="P37" s="243">
        <f t="shared" si="38"/>
        <v>679.94531250000011</v>
      </c>
      <c r="Q37" s="243">
        <f t="shared" si="38"/>
        <v>339.97265625000006</v>
      </c>
      <c r="R37" s="243">
        <f t="shared" si="38"/>
        <v>169.98632812500003</v>
      </c>
      <c r="S37" s="243">
        <f t="shared" si="38"/>
        <v>84.993164062500014</v>
      </c>
      <c r="T37" s="244">
        <f t="shared" si="38"/>
        <v>42.496582031250007</v>
      </c>
      <c r="U37" s="247">
        <v>6516</v>
      </c>
      <c r="V37" s="247">
        <v>6631</v>
      </c>
      <c r="W37" s="247">
        <v>6660</v>
      </c>
      <c r="X37" s="247">
        <v>9967</v>
      </c>
      <c r="Y37" s="247">
        <v>14494</v>
      </c>
      <c r="Z37" s="247">
        <v>19003</v>
      </c>
      <c r="AA37" s="247">
        <v>23341</v>
      </c>
      <c r="AB37" s="247">
        <v>25740</v>
      </c>
      <c r="AC37" s="247">
        <v>26902</v>
      </c>
      <c r="AD37" s="247">
        <v>29081</v>
      </c>
      <c r="AE37" s="247">
        <v>29677</v>
      </c>
      <c r="AF37" s="234">
        <f t="shared" si="23"/>
        <v>94.764371741267013</v>
      </c>
      <c r="AG37" s="235">
        <f t="shared" si="24"/>
        <v>94.381236361213368</v>
      </c>
      <c r="AH37" s="235">
        <f t="shared" si="25"/>
        <v>94.284619613199851</v>
      </c>
      <c r="AI37" s="235">
        <f t="shared" si="26"/>
        <v>83.266978727657374</v>
      </c>
      <c r="AJ37" s="235">
        <f t="shared" si="27"/>
        <v>68.184771201545871</v>
      </c>
      <c r="AK37" s="235">
        <f t="shared" si="28"/>
        <v>53.162532691442756</v>
      </c>
      <c r="AL37" s="235">
        <f t="shared" si="29"/>
        <v>38.709999833419396</v>
      </c>
      <c r="AM37" s="235">
        <f t="shared" si="30"/>
        <v>30.71746264430044</v>
      </c>
      <c r="AN37" s="235">
        <f t="shared" si="31"/>
        <v>26.846129499758447</v>
      </c>
      <c r="AO37" s="235">
        <f t="shared" si="32"/>
        <v>19.586546950742118</v>
      </c>
      <c r="AP37" s="236">
        <f t="shared" si="33"/>
        <v>17.600906198464131</v>
      </c>
      <c r="AS37" s="55">
        <v>6168</v>
      </c>
      <c r="AT37" s="56"/>
      <c r="AU37" s="56"/>
      <c r="AV37" s="56"/>
      <c r="AW37" s="56"/>
      <c r="AX37" s="56"/>
      <c r="AY37" s="56"/>
      <c r="AZ37" s="56"/>
      <c r="BA37" s="56"/>
      <c r="BB37" s="56"/>
      <c r="BC37" s="56">
        <v>78.010000000000005</v>
      </c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7"/>
    </row>
    <row r="38" spans="1:73" x14ac:dyDescent="0.45">
      <c r="A38" s="55" t="s">
        <v>312</v>
      </c>
      <c r="B38" s="56"/>
      <c r="C38" s="57"/>
      <c r="U38" s="7" t="s">
        <v>610</v>
      </c>
      <c r="V38" s="7" t="s">
        <v>611</v>
      </c>
      <c r="X38" s="7"/>
      <c r="AS38" s="55">
        <v>3084</v>
      </c>
      <c r="AT38" s="56"/>
      <c r="AU38" s="56"/>
      <c r="AV38" s="56"/>
      <c r="AW38" s="56"/>
      <c r="AX38" s="56"/>
      <c r="AY38" s="56"/>
      <c r="AZ38" s="56"/>
      <c r="BA38" s="56"/>
      <c r="BB38" s="56"/>
      <c r="BC38" s="56">
        <v>62.64</v>
      </c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7"/>
    </row>
    <row r="39" spans="1:73" x14ac:dyDescent="0.45">
      <c r="A39" s="55" t="s">
        <v>313</v>
      </c>
      <c r="B39" s="56">
        <v>0.6673</v>
      </c>
      <c r="C39" s="57">
        <v>0.56240000000000001</v>
      </c>
      <c r="T39" t="s">
        <v>612</v>
      </c>
      <c r="U39">
        <v>4794.5</v>
      </c>
      <c r="V39">
        <v>4944.5</v>
      </c>
      <c r="AS39" s="55">
        <v>1542</v>
      </c>
      <c r="AT39" s="56"/>
      <c r="AU39" s="56"/>
      <c r="AV39" s="56"/>
      <c r="AW39" s="56"/>
      <c r="AX39" s="56"/>
      <c r="AY39" s="56"/>
      <c r="AZ39" s="56"/>
      <c r="BA39" s="56"/>
      <c r="BB39" s="56"/>
      <c r="BC39" s="56">
        <v>49.66</v>
      </c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7"/>
    </row>
    <row r="40" spans="1:73" x14ac:dyDescent="0.45">
      <c r="A40" s="55" t="s">
        <v>314</v>
      </c>
      <c r="B40" s="56">
        <v>2.0000000000000001E-4</v>
      </c>
      <c r="C40" s="57" t="s">
        <v>266</v>
      </c>
      <c r="T40" t="s">
        <v>393</v>
      </c>
      <c r="U40">
        <v>34195</v>
      </c>
      <c r="V40">
        <v>34960</v>
      </c>
      <c r="AS40" s="55">
        <v>771</v>
      </c>
      <c r="AT40" s="56"/>
      <c r="AU40" s="56"/>
      <c r="AV40" s="56"/>
      <c r="AW40" s="56"/>
      <c r="AX40" s="56"/>
      <c r="AY40" s="56"/>
      <c r="AZ40" s="56"/>
      <c r="BA40" s="56"/>
      <c r="BB40" s="56"/>
      <c r="BC40" s="56">
        <v>37.18</v>
      </c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7"/>
    </row>
    <row r="41" spans="1:73" x14ac:dyDescent="0.45">
      <c r="A41" s="55" t="s">
        <v>315</v>
      </c>
      <c r="B41" s="56" t="s">
        <v>122</v>
      </c>
      <c r="C41" s="57" t="s">
        <v>122</v>
      </c>
      <c r="AS41" s="55">
        <v>385.5</v>
      </c>
      <c r="AT41" s="56"/>
      <c r="AU41" s="56"/>
      <c r="AV41" s="56"/>
      <c r="AW41" s="56"/>
      <c r="AX41" s="56"/>
      <c r="AY41" s="56"/>
      <c r="AZ41" s="56"/>
      <c r="BA41" s="56"/>
      <c r="BB41" s="56"/>
      <c r="BC41" s="56">
        <v>29.71</v>
      </c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7"/>
    </row>
    <row r="42" spans="1:73" ht="14.65" thickBot="1" x14ac:dyDescent="0.5">
      <c r="A42" s="55" t="s">
        <v>116</v>
      </c>
      <c r="B42" s="56" t="s">
        <v>268</v>
      </c>
      <c r="C42" s="57" t="s">
        <v>267</v>
      </c>
      <c r="AS42" s="55">
        <v>192.75</v>
      </c>
      <c r="AT42" s="56"/>
      <c r="AU42" s="56"/>
      <c r="AV42" s="56"/>
      <c r="AW42" s="56"/>
      <c r="AX42" s="56"/>
      <c r="AY42" s="56"/>
      <c r="AZ42" s="56"/>
      <c r="BA42" s="56"/>
      <c r="BB42" s="56"/>
      <c r="BC42" s="56">
        <v>22.36</v>
      </c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7"/>
    </row>
    <row r="43" spans="1:73" ht="14.65" thickBot="1" x14ac:dyDescent="0.5">
      <c r="A43" s="250" t="s">
        <v>328</v>
      </c>
      <c r="B43" s="251"/>
      <c r="C43" s="252"/>
      <c r="AS43" s="55">
        <v>96.38</v>
      </c>
      <c r="AT43" s="56"/>
      <c r="AU43" s="56"/>
      <c r="AV43" s="56"/>
      <c r="AW43" s="56"/>
      <c r="AX43" s="56"/>
      <c r="AY43" s="56"/>
      <c r="AZ43" s="56"/>
      <c r="BA43" s="56"/>
      <c r="BB43" s="56"/>
      <c r="BC43" s="56">
        <v>18.16</v>
      </c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7"/>
    </row>
    <row r="44" spans="1:73" x14ac:dyDescent="0.45">
      <c r="A44" s="160" t="s">
        <v>316</v>
      </c>
      <c r="B44" s="161"/>
      <c r="C44" s="88"/>
      <c r="AS44" s="55">
        <v>48.19</v>
      </c>
      <c r="AT44" s="56"/>
      <c r="AU44" s="56"/>
      <c r="AV44" s="56"/>
      <c r="AW44" s="56"/>
      <c r="AX44" s="56"/>
      <c r="AY44" s="56"/>
      <c r="AZ44" s="56"/>
      <c r="BA44" s="56"/>
      <c r="BB44" s="56"/>
      <c r="BC44" s="56">
        <v>15.65</v>
      </c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7"/>
    </row>
    <row r="45" spans="1:73" x14ac:dyDescent="0.45">
      <c r="A45" s="55" t="s">
        <v>314</v>
      </c>
      <c r="B45" s="56">
        <v>1.6999999999999999E-3</v>
      </c>
      <c r="C45" s="74"/>
      <c r="AS45" s="55">
        <v>27310.5</v>
      </c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>
        <v>94.74</v>
      </c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7"/>
    </row>
    <row r="46" spans="1:73" x14ac:dyDescent="0.45">
      <c r="A46" s="55" t="s">
        <v>317</v>
      </c>
      <c r="B46" s="56" t="s">
        <v>318</v>
      </c>
      <c r="C46" s="74"/>
      <c r="AS46" s="55">
        <v>13655.25</v>
      </c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>
        <v>93.05</v>
      </c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7"/>
    </row>
    <row r="47" spans="1:73" x14ac:dyDescent="0.45">
      <c r="A47" s="55" t="s">
        <v>116</v>
      </c>
      <c r="B47" s="56" t="s">
        <v>118</v>
      </c>
      <c r="C47" s="74"/>
      <c r="AS47" s="55">
        <v>6827.63</v>
      </c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>
        <v>86.83</v>
      </c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7"/>
    </row>
    <row r="48" spans="1:73" x14ac:dyDescent="0.45">
      <c r="A48" s="55" t="s">
        <v>319</v>
      </c>
      <c r="B48" s="56" t="s">
        <v>121</v>
      </c>
      <c r="C48" s="74"/>
      <c r="AS48" s="55">
        <v>3413.81</v>
      </c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>
        <v>83.85</v>
      </c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7"/>
    </row>
    <row r="49" spans="1:73" x14ac:dyDescent="0.45">
      <c r="A49" s="55" t="s">
        <v>320</v>
      </c>
      <c r="B49" s="56" t="s">
        <v>321</v>
      </c>
      <c r="C49" s="74"/>
      <c r="AS49" s="55">
        <v>1706.91</v>
      </c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>
        <v>54.5</v>
      </c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7"/>
    </row>
    <row r="50" spans="1:73" x14ac:dyDescent="0.45">
      <c r="A50" s="55" t="s">
        <v>322</v>
      </c>
      <c r="B50" s="56" t="s">
        <v>406</v>
      </c>
      <c r="C50" s="74"/>
      <c r="AS50" s="55">
        <v>853.45</v>
      </c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>
        <v>36.47</v>
      </c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7"/>
    </row>
    <row r="51" spans="1:73" x14ac:dyDescent="0.45">
      <c r="A51" s="55" t="s">
        <v>324</v>
      </c>
      <c r="B51" s="56">
        <v>-93</v>
      </c>
      <c r="C51" s="74"/>
      <c r="AS51" s="55">
        <v>426.73</v>
      </c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>
        <v>29.01</v>
      </c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7"/>
    </row>
    <row r="52" spans="1:73" x14ac:dyDescent="0.45">
      <c r="A52" s="55" t="s">
        <v>325</v>
      </c>
      <c r="B52" s="56">
        <v>14</v>
      </c>
      <c r="C52" s="74"/>
      <c r="AS52" s="55">
        <v>213.36</v>
      </c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>
        <v>19.440000000000001</v>
      </c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7"/>
    </row>
    <row r="53" spans="1:73" ht="14.65" thickBot="1" x14ac:dyDescent="0.5">
      <c r="A53" s="64" t="s">
        <v>326</v>
      </c>
      <c r="B53" s="65">
        <v>0</v>
      </c>
      <c r="C53" s="75"/>
      <c r="AS53" s="55">
        <v>106.68</v>
      </c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>
        <v>14.86</v>
      </c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7"/>
    </row>
    <row r="54" spans="1:73" x14ac:dyDescent="0.45">
      <c r="AS54" s="55">
        <v>53.34</v>
      </c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>
        <v>12.7</v>
      </c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7"/>
    </row>
    <row r="55" spans="1:73" x14ac:dyDescent="0.45">
      <c r="AS55" s="55">
        <v>26.67</v>
      </c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>
        <v>10.93</v>
      </c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7"/>
    </row>
    <row r="56" spans="1:73" x14ac:dyDescent="0.45">
      <c r="AS56" s="55">
        <v>27919.13</v>
      </c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>
        <v>94.88</v>
      </c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7"/>
    </row>
    <row r="57" spans="1:73" x14ac:dyDescent="0.45">
      <c r="A57" s="70"/>
      <c r="B57" s="56"/>
      <c r="AS57" s="55">
        <v>13959.56</v>
      </c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>
        <v>90.35</v>
      </c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7"/>
    </row>
    <row r="58" spans="1:73" x14ac:dyDescent="0.45">
      <c r="A58" s="70"/>
      <c r="B58" s="56"/>
      <c r="AS58" s="55">
        <v>6979.78</v>
      </c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>
        <v>81.23</v>
      </c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7"/>
    </row>
    <row r="59" spans="1:73" x14ac:dyDescent="0.45">
      <c r="A59" s="70"/>
      <c r="B59" s="56"/>
      <c r="AS59" s="55">
        <v>3489.89</v>
      </c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>
        <v>62.74</v>
      </c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7"/>
    </row>
    <row r="60" spans="1:73" x14ac:dyDescent="0.45">
      <c r="A60" s="70"/>
      <c r="B60" s="56"/>
      <c r="AS60" s="55">
        <v>1744.95</v>
      </c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>
        <v>51.26</v>
      </c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7"/>
    </row>
    <row r="61" spans="1:73" x14ac:dyDescent="0.45">
      <c r="A61" s="70"/>
      <c r="B61" s="56"/>
      <c r="AS61" s="55">
        <v>872.47</v>
      </c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>
        <v>41.11</v>
      </c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7"/>
    </row>
    <row r="62" spans="1:73" x14ac:dyDescent="0.45">
      <c r="A62" s="70"/>
      <c r="B62" s="56"/>
      <c r="AS62" s="55">
        <v>436.24</v>
      </c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>
        <v>29.89</v>
      </c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7"/>
    </row>
    <row r="63" spans="1:73" x14ac:dyDescent="0.45">
      <c r="A63" s="70"/>
      <c r="B63" s="56"/>
      <c r="AS63" s="55">
        <v>218.12</v>
      </c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>
        <v>23.88</v>
      </c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7"/>
    </row>
    <row r="64" spans="1:73" x14ac:dyDescent="0.45">
      <c r="A64" s="70"/>
      <c r="B64" s="56"/>
      <c r="AS64" s="55">
        <v>109.06</v>
      </c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>
        <v>19.14</v>
      </c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7"/>
    </row>
    <row r="65" spans="1:73" x14ac:dyDescent="0.45">
      <c r="A65" s="70"/>
      <c r="B65" s="56"/>
      <c r="AS65" s="55">
        <v>54.53</v>
      </c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>
        <v>13.63</v>
      </c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7"/>
    </row>
    <row r="66" spans="1:73" x14ac:dyDescent="0.45">
      <c r="AS66" s="55">
        <v>27.26</v>
      </c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>
        <v>15.18</v>
      </c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7"/>
    </row>
    <row r="67" spans="1:73" x14ac:dyDescent="0.45">
      <c r="AS67" s="55">
        <v>41330.25</v>
      </c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>
        <v>89.3</v>
      </c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7"/>
    </row>
    <row r="68" spans="1:73" x14ac:dyDescent="0.45">
      <c r="AS68" s="55">
        <v>20665.13</v>
      </c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>
        <v>86.03</v>
      </c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7"/>
    </row>
    <row r="69" spans="1:73" x14ac:dyDescent="0.45">
      <c r="AS69" s="55">
        <v>10332.56</v>
      </c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>
        <v>78.81</v>
      </c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7"/>
    </row>
    <row r="70" spans="1:73" x14ac:dyDescent="0.45">
      <c r="AS70" s="55">
        <v>5166.28</v>
      </c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>
        <v>63.8</v>
      </c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7"/>
    </row>
    <row r="71" spans="1:73" x14ac:dyDescent="0.45">
      <c r="AS71" s="55">
        <v>2583.14</v>
      </c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>
        <v>50.03</v>
      </c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7"/>
    </row>
    <row r="72" spans="1:73" x14ac:dyDescent="0.45">
      <c r="AS72" s="55">
        <v>1291.57</v>
      </c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>
        <v>39.659999999999997</v>
      </c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7"/>
    </row>
    <row r="73" spans="1:73" x14ac:dyDescent="0.45">
      <c r="AS73" s="55">
        <v>645.79</v>
      </c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>
        <v>34.17</v>
      </c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7"/>
    </row>
    <row r="74" spans="1:73" x14ac:dyDescent="0.45">
      <c r="AS74" s="55">
        <v>322.89</v>
      </c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>
        <v>26.75</v>
      </c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7"/>
    </row>
    <row r="75" spans="1:73" x14ac:dyDescent="0.45">
      <c r="AS75" s="55">
        <v>161.44999999999999</v>
      </c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>
        <v>19.940000000000001</v>
      </c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7"/>
    </row>
    <row r="76" spans="1:73" x14ac:dyDescent="0.45">
      <c r="AS76" s="55">
        <v>80.72</v>
      </c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>
        <v>16.04</v>
      </c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7"/>
    </row>
    <row r="77" spans="1:73" x14ac:dyDescent="0.45">
      <c r="AS77" s="55">
        <v>40.36</v>
      </c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>
        <v>14.96</v>
      </c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7"/>
    </row>
    <row r="78" spans="1:73" x14ac:dyDescent="0.45">
      <c r="AS78" s="55">
        <v>44827.5</v>
      </c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>
        <v>91.35</v>
      </c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7"/>
    </row>
    <row r="79" spans="1:73" x14ac:dyDescent="0.45">
      <c r="AS79" s="55">
        <v>22413.75</v>
      </c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>
        <v>94.3</v>
      </c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7"/>
    </row>
    <row r="80" spans="1:73" x14ac:dyDescent="0.45">
      <c r="AS80" s="55">
        <v>11206.88</v>
      </c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>
        <v>93.51</v>
      </c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7"/>
    </row>
    <row r="81" spans="45:73" x14ac:dyDescent="0.45">
      <c r="AS81" s="55">
        <v>5603.44</v>
      </c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>
        <v>88.36</v>
      </c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7"/>
    </row>
    <row r="82" spans="45:73" x14ac:dyDescent="0.45">
      <c r="AS82" s="55">
        <v>2801.72</v>
      </c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>
        <v>71.849999999999994</v>
      </c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  <c r="BU82" s="57"/>
    </row>
    <row r="83" spans="45:73" x14ac:dyDescent="0.45">
      <c r="AS83" s="55">
        <v>1400.86</v>
      </c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>
        <v>54.06</v>
      </c>
      <c r="BH83" s="56"/>
      <c r="BI83" s="56"/>
      <c r="BJ83" s="56"/>
      <c r="BK83" s="56"/>
      <c r="BL83" s="56"/>
      <c r="BM83" s="56"/>
      <c r="BN83" s="56"/>
      <c r="BO83" s="56"/>
      <c r="BP83" s="56"/>
      <c r="BQ83" s="56"/>
      <c r="BR83" s="56"/>
      <c r="BS83" s="56"/>
      <c r="BT83" s="56"/>
      <c r="BU83" s="57"/>
    </row>
    <row r="84" spans="45:73" x14ac:dyDescent="0.45">
      <c r="AS84" s="55">
        <v>700.43</v>
      </c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>
        <v>37.729999999999997</v>
      </c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  <c r="BS84" s="56"/>
      <c r="BT84" s="56"/>
      <c r="BU84" s="57"/>
    </row>
    <row r="85" spans="45:73" x14ac:dyDescent="0.45">
      <c r="AS85" s="55">
        <v>350.21</v>
      </c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>
        <v>26.71</v>
      </c>
      <c r="BH85" s="56"/>
      <c r="BI85" s="56"/>
      <c r="BJ85" s="56"/>
      <c r="BK85" s="56"/>
      <c r="BL85" s="56"/>
      <c r="BM85" s="56"/>
      <c r="BN85" s="56"/>
      <c r="BO85" s="56"/>
      <c r="BP85" s="56"/>
      <c r="BQ85" s="56"/>
      <c r="BR85" s="56"/>
      <c r="BS85" s="56"/>
      <c r="BT85" s="56"/>
      <c r="BU85" s="57"/>
    </row>
    <row r="86" spans="45:73" x14ac:dyDescent="0.45">
      <c r="AS86" s="55">
        <v>175.11</v>
      </c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>
        <v>23.46</v>
      </c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  <c r="BS86" s="56"/>
      <c r="BT86" s="56"/>
      <c r="BU86" s="57"/>
    </row>
    <row r="87" spans="45:73" x14ac:dyDescent="0.45">
      <c r="AS87" s="55">
        <v>87.55</v>
      </c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>
        <v>17.399999999999999</v>
      </c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  <c r="BS87" s="56"/>
      <c r="BT87" s="56"/>
      <c r="BU87" s="57"/>
    </row>
    <row r="88" spans="45:73" x14ac:dyDescent="0.45">
      <c r="AS88" s="55">
        <v>43.78</v>
      </c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>
        <v>16.25</v>
      </c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  <c r="BU88" s="57"/>
    </row>
    <row r="89" spans="45:73" x14ac:dyDescent="0.45">
      <c r="AS89" s="55">
        <v>26323.8</v>
      </c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  <c r="BM89" s="56"/>
      <c r="BN89" s="56"/>
      <c r="BO89" s="56">
        <v>96.63</v>
      </c>
      <c r="BP89" s="56"/>
      <c r="BQ89" s="56"/>
      <c r="BR89" s="56"/>
      <c r="BS89" s="56"/>
      <c r="BT89" s="56"/>
      <c r="BU89" s="57"/>
    </row>
    <row r="90" spans="45:73" x14ac:dyDescent="0.45">
      <c r="AS90" s="55">
        <v>13161.9</v>
      </c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6"/>
      <c r="BK90" s="56"/>
      <c r="BL90" s="56"/>
      <c r="BM90" s="56"/>
      <c r="BN90" s="56"/>
      <c r="BO90" s="56">
        <v>77.930000000000007</v>
      </c>
      <c r="BP90" s="56"/>
      <c r="BQ90" s="56"/>
      <c r="BR90" s="56"/>
      <c r="BS90" s="56"/>
      <c r="BT90" s="56"/>
      <c r="BU90" s="57"/>
    </row>
    <row r="91" spans="45:73" x14ac:dyDescent="0.45">
      <c r="AS91" s="55">
        <v>6580.95</v>
      </c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  <c r="BI91" s="56"/>
      <c r="BJ91" s="56"/>
      <c r="BK91" s="56"/>
      <c r="BL91" s="56"/>
      <c r="BM91" s="56"/>
      <c r="BN91" s="56"/>
      <c r="BO91" s="56">
        <v>94.67</v>
      </c>
      <c r="BP91" s="56"/>
      <c r="BQ91" s="56"/>
      <c r="BR91" s="56"/>
      <c r="BS91" s="56"/>
      <c r="BT91" s="56"/>
      <c r="BU91" s="57"/>
    </row>
    <row r="92" spans="45:73" x14ac:dyDescent="0.45">
      <c r="AS92" s="55">
        <v>3290.48</v>
      </c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6"/>
      <c r="BK92" s="56"/>
      <c r="BL92" s="56"/>
      <c r="BM92" s="56"/>
      <c r="BN92" s="56"/>
      <c r="BO92" s="56">
        <v>85.94</v>
      </c>
      <c r="BP92" s="56"/>
      <c r="BQ92" s="56"/>
      <c r="BR92" s="56"/>
      <c r="BS92" s="56"/>
      <c r="BT92" s="56"/>
      <c r="BU92" s="57"/>
    </row>
    <row r="93" spans="45:73" x14ac:dyDescent="0.45">
      <c r="AS93" s="55">
        <v>1645.24</v>
      </c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  <c r="BO93" s="56">
        <v>66.989999999999995</v>
      </c>
      <c r="BP93" s="56"/>
      <c r="BQ93" s="56"/>
      <c r="BR93" s="56"/>
      <c r="BS93" s="56"/>
      <c r="BT93" s="56"/>
      <c r="BU93" s="57"/>
    </row>
    <row r="94" spans="45:73" x14ac:dyDescent="0.45">
      <c r="AS94" s="55">
        <v>822.62</v>
      </c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>
        <v>54.01</v>
      </c>
      <c r="BP94" s="56"/>
      <c r="BQ94" s="56"/>
      <c r="BR94" s="56"/>
      <c r="BS94" s="56"/>
      <c r="BT94" s="56"/>
      <c r="BU94" s="57"/>
    </row>
    <row r="95" spans="45:73" x14ac:dyDescent="0.45">
      <c r="AS95" s="55">
        <v>411.31</v>
      </c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  <c r="BO95" s="56">
        <v>37.99</v>
      </c>
      <c r="BP95" s="56"/>
      <c r="BQ95" s="56"/>
      <c r="BR95" s="56"/>
      <c r="BS95" s="56"/>
      <c r="BT95" s="56"/>
      <c r="BU95" s="57"/>
    </row>
    <row r="96" spans="45:73" x14ac:dyDescent="0.45">
      <c r="AS96" s="55">
        <v>205.65</v>
      </c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  <c r="BM96" s="56"/>
      <c r="BN96" s="56"/>
      <c r="BO96" s="56">
        <v>28.48</v>
      </c>
      <c r="BP96" s="56"/>
      <c r="BQ96" s="56"/>
      <c r="BR96" s="56"/>
      <c r="BS96" s="56"/>
      <c r="BT96" s="56"/>
      <c r="BU96" s="57"/>
    </row>
    <row r="97" spans="45:73" x14ac:dyDescent="0.45">
      <c r="AS97" s="55">
        <v>102.83</v>
      </c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>
        <v>25.26</v>
      </c>
      <c r="BP97" s="56"/>
      <c r="BQ97" s="56"/>
      <c r="BR97" s="56"/>
      <c r="BS97" s="56"/>
      <c r="BT97" s="56"/>
      <c r="BU97" s="57"/>
    </row>
    <row r="98" spans="45:73" x14ac:dyDescent="0.45">
      <c r="AS98" s="55">
        <v>51.41</v>
      </c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>
        <v>20.059999999999999</v>
      </c>
      <c r="BP98" s="56"/>
      <c r="BQ98" s="56"/>
      <c r="BR98" s="56"/>
      <c r="BS98" s="56"/>
      <c r="BT98" s="56"/>
      <c r="BU98" s="57"/>
    </row>
    <row r="99" spans="45:73" x14ac:dyDescent="0.45">
      <c r="AS99" s="55">
        <v>25.71</v>
      </c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56"/>
      <c r="BI99" s="56"/>
      <c r="BJ99" s="56"/>
      <c r="BK99" s="56"/>
      <c r="BL99" s="56"/>
      <c r="BM99" s="56"/>
      <c r="BN99" s="56"/>
      <c r="BO99" s="56">
        <v>18.46</v>
      </c>
      <c r="BP99" s="56"/>
      <c r="BQ99" s="56"/>
      <c r="BR99" s="56"/>
      <c r="BS99" s="56"/>
      <c r="BT99" s="56"/>
      <c r="BU99" s="57"/>
    </row>
    <row r="100" spans="45:73" x14ac:dyDescent="0.45">
      <c r="AS100" s="55">
        <v>43611.75</v>
      </c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  <c r="BH100" s="56"/>
      <c r="BI100" s="56"/>
      <c r="BJ100" s="56"/>
      <c r="BK100" s="56"/>
      <c r="BL100" s="56"/>
      <c r="BM100" s="56"/>
      <c r="BN100" s="56"/>
      <c r="BO100" s="56"/>
      <c r="BP100" s="56">
        <v>91.84</v>
      </c>
      <c r="BQ100" s="56"/>
      <c r="BR100" s="56"/>
      <c r="BS100" s="56"/>
      <c r="BT100" s="56"/>
      <c r="BU100" s="57"/>
    </row>
    <row r="101" spans="45:73" x14ac:dyDescent="0.45">
      <c r="AS101" s="55">
        <v>21805.88</v>
      </c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6"/>
      <c r="BJ101" s="56"/>
      <c r="BK101" s="56"/>
      <c r="BL101" s="56"/>
      <c r="BM101" s="56"/>
      <c r="BN101" s="56"/>
      <c r="BO101" s="56"/>
      <c r="BP101" s="56">
        <v>92.7</v>
      </c>
      <c r="BQ101" s="56"/>
      <c r="BR101" s="56"/>
      <c r="BS101" s="56"/>
      <c r="BT101" s="56"/>
      <c r="BU101" s="57"/>
    </row>
    <row r="102" spans="45:73" x14ac:dyDescent="0.45">
      <c r="AS102" s="55">
        <v>10902.94</v>
      </c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6"/>
      <c r="BE102" s="56"/>
      <c r="BF102" s="56"/>
      <c r="BG102" s="56"/>
      <c r="BH102" s="56"/>
      <c r="BI102" s="56"/>
      <c r="BJ102" s="56"/>
      <c r="BK102" s="56"/>
      <c r="BL102" s="56"/>
      <c r="BM102" s="56"/>
      <c r="BN102" s="56"/>
      <c r="BO102" s="56"/>
      <c r="BP102" s="56">
        <v>95.61</v>
      </c>
      <c r="BQ102" s="56"/>
      <c r="BR102" s="56"/>
      <c r="BS102" s="56"/>
      <c r="BT102" s="56"/>
      <c r="BU102" s="57"/>
    </row>
    <row r="103" spans="45:73" x14ac:dyDescent="0.45">
      <c r="AS103" s="55">
        <v>5451.47</v>
      </c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  <c r="BH103" s="56"/>
      <c r="BI103" s="56"/>
      <c r="BJ103" s="56"/>
      <c r="BK103" s="56"/>
      <c r="BL103" s="56"/>
      <c r="BM103" s="56"/>
      <c r="BN103" s="56"/>
      <c r="BO103" s="56"/>
      <c r="BP103" s="56">
        <v>96.51</v>
      </c>
      <c r="BQ103" s="56"/>
      <c r="BR103" s="56"/>
      <c r="BS103" s="56"/>
      <c r="BT103" s="56"/>
      <c r="BU103" s="57"/>
    </row>
    <row r="104" spans="45:73" x14ac:dyDescent="0.45">
      <c r="AS104" s="55">
        <v>2725.73</v>
      </c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6"/>
      <c r="BK104" s="56"/>
      <c r="BL104" s="56"/>
      <c r="BM104" s="56"/>
      <c r="BN104" s="56"/>
      <c r="BO104" s="56"/>
      <c r="BP104" s="56">
        <v>93.56</v>
      </c>
      <c r="BQ104" s="56"/>
      <c r="BR104" s="56"/>
      <c r="BS104" s="56"/>
      <c r="BT104" s="56"/>
      <c r="BU104" s="57"/>
    </row>
    <row r="105" spans="45:73" x14ac:dyDescent="0.45">
      <c r="AS105" s="55">
        <v>1362.87</v>
      </c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  <c r="BO105" s="56"/>
      <c r="BP105" s="56">
        <v>79.989999999999995</v>
      </c>
      <c r="BQ105" s="56"/>
      <c r="BR105" s="56"/>
      <c r="BS105" s="56"/>
      <c r="BT105" s="56"/>
      <c r="BU105" s="57"/>
    </row>
    <row r="106" spans="45:73" x14ac:dyDescent="0.45">
      <c r="AS106" s="55">
        <v>681.43</v>
      </c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  <c r="BH106" s="56"/>
      <c r="BI106" s="56"/>
      <c r="BJ106" s="56"/>
      <c r="BK106" s="56"/>
      <c r="BL106" s="56"/>
      <c r="BM106" s="56"/>
      <c r="BN106" s="56"/>
      <c r="BO106" s="56"/>
      <c r="BP106" s="56">
        <v>60.42</v>
      </c>
      <c r="BQ106" s="56"/>
      <c r="BR106" s="56"/>
      <c r="BS106" s="56"/>
      <c r="BT106" s="56"/>
      <c r="BU106" s="57"/>
    </row>
    <row r="107" spans="45:73" x14ac:dyDescent="0.45">
      <c r="AS107" s="55">
        <v>340.72</v>
      </c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  <c r="BH107" s="56"/>
      <c r="BI107" s="56"/>
      <c r="BJ107" s="56"/>
      <c r="BK107" s="56"/>
      <c r="BL107" s="56"/>
      <c r="BM107" s="56"/>
      <c r="BN107" s="56"/>
      <c r="BO107" s="56"/>
      <c r="BP107" s="56">
        <v>42.76</v>
      </c>
      <c r="BQ107" s="56"/>
      <c r="BR107" s="56"/>
      <c r="BS107" s="56"/>
      <c r="BT107" s="56"/>
      <c r="BU107" s="57"/>
    </row>
    <row r="108" spans="45:73" x14ac:dyDescent="0.45">
      <c r="AS108" s="55">
        <v>170.36</v>
      </c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  <c r="BP108" s="56">
        <v>31.33</v>
      </c>
      <c r="BQ108" s="56"/>
      <c r="BR108" s="56"/>
      <c r="BS108" s="56"/>
      <c r="BT108" s="56"/>
      <c r="BU108" s="57"/>
    </row>
    <row r="109" spans="45:73" x14ac:dyDescent="0.45">
      <c r="AS109" s="55">
        <v>85.18</v>
      </c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  <c r="BO109" s="56"/>
      <c r="BP109" s="56">
        <v>21.71</v>
      </c>
      <c r="BQ109" s="56"/>
      <c r="BR109" s="56"/>
      <c r="BS109" s="56"/>
      <c r="BT109" s="56"/>
      <c r="BU109" s="57"/>
    </row>
    <row r="110" spans="45:73" x14ac:dyDescent="0.45">
      <c r="AS110" s="55">
        <v>42.59</v>
      </c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  <c r="BG110" s="56"/>
      <c r="BH110" s="56"/>
      <c r="BI110" s="56"/>
      <c r="BJ110" s="56"/>
      <c r="BK110" s="56"/>
      <c r="BL110" s="56"/>
      <c r="BM110" s="56"/>
      <c r="BN110" s="56"/>
      <c r="BO110" s="56"/>
      <c r="BP110" s="56">
        <v>16.09</v>
      </c>
      <c r="BQ110" s="56"/>
      <c r="BR110" s="56"/>
      <c r="BS110" s="56"/>
      <c r="BT110" s="56"/>
      <c r="BU110" s="57"/>
    </row>
    <row r="111" spans="45:73" x14ac:dyDescent="0.45">
      <c r="AS111" s="55">
        <v>34713.9</v>
      </c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  <c r="BG111" s="56"/>
      <c r="BH111" s="56"/>
      <c r="BI111" s="56"/>
      <c r="BJ111" s="56"/>
      <c r="BK111" s="56"/>
      <c r="BL111" s="56"/>
      <c r="BM111" s="56"/>
      <c r="BN111" s="56"/>
      <c r="BO111" s="56"/>
      <c r="BP111" s="56"/>
      <c r="BQ111" s="56">
        <v>96.14</v>
      </c>
      <c r="BR111" s="56"/>
      <c r="BS111" s="56"/>
      <c r="BT111" s="56"/>
      <c r="BU111" s="57"/>
    </row>
    <row r="112" spans="45:73" x14ac:dyDescent="0.45">
      <c r="AS112" s="55">
        <v>17356.95</v>
      </c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  <c r="BG112" s="56"/>
      <c r="BH112" s="56"/>
      <c r="BI112" s="56"/>
      <c r="BJ112" s="56"/>
      <c r="BK112" s="56"/>
      <c r="BL112" s="56"/>
      <c r="BM112" s="56"/>
      <c r="BN112" s="56"/>
      <c r="BO112" s="56"/>
      <c r="BP112" s="56"/>
      <c r="BQ112" s="56">
        <v>96.74</v>
      </c>
      <c r="BR112" s="56"/>
      <c r="BS112" s="56"/>
      <c r="BT112" s="56"/>
      <c r="BU112" s="57"/>
    </row>
    <row r="113" spans="45:73" x14ac:dyDescent="0.45">
      <c r="AS113" s="55">
        <v>8678.48</v>
      </c>
      <c r="AT113" s="56"/>
      <c r="AU113" s="56"/>
      <c r="AV113" s="56"/>
      <c r="AW113" s="56"/>
      <c r="AX113" s="56"/>
      <c r="AY113" s="56"/>
      <c r="AZ113" s="56"/>
      <c r="BA113" s="56"/>
      <c r="BB113" s="56"/>
      <c r="BC113" s="56"/>
      <c r="BD113" s="56"/>
      <c r="BE113" s="56"/>
      <c r="BF113" s="56"/>
      <c r="BG113" s="56"/>
      <c r="BH113" s="56"/>
      <c r="BI113" s="56"/>
      <c r="BJ113" s="56"/>
      <c r="BK113" s="56"/>
      <c r="BL113" s="56"/>
      <c r="BM113" s="56"/>
      <c r="BN113" s="56"/>
      <c r="BO113" s="56"/>
      <c r="BP113" s="56"/>
      <c r="BQ113" s="56">
        <v>93.77</v>
      </c>
      <c r="BR113" s="56"/>
      <c r="BS113" s="56"/>
      <c r="BT113" s="56"/>
      <c r="BU113" s="57"/>
    </row>
    <row r="114" spans="45:73" x14ac:dyDescent="0.45">
      <c r="AS114" s="55">
        <v>4339.24</v>
      </c>
      <c r="AT114" s="56"/>
      <c r="AU114" s="56"/>
      <c r="AV114" s="56"/>
      <c r="AW114" s="56"/>
      <c r="AX114" s="56"/>
      <c r="AY114" s="56"/>
      <c r="AZ114" s="56"/>
      <c r="BA114" s="56"/>
      <c r="BB114" s="56"/>
      <c r="BC114" s="56"/>
      <c r="BD114" s="56"/>
      <c r="BE114" s="56"/>
      <c r="BF114" s="56"/>
      <c r="BG114" s="56"/>
      <c r="BH114" s="56"/>
      <c r="BI114" s="56"/>
      <c r="BJ114" s="56"/>
      <c r="BK114" s="56"/>
      <c r="BL114" s="56"/>
      <c r="BM114" s="56"/>
      <c r="BN114" s="56"/>
      <c r="BO114" s="56"/>
      <c r="BP114" s="56"/>
      <c r="BQ114" s="56">
        <v>81.459999999999994</v>
      </c>
      <c r="BR114" s="56"/>
      <c r="BS114" s="56"/>
      <c r="BT114" s="56"/>
      <c r="BU114" s="57"/>
    </row>
    <row r="115" spans="45:73" x14ac:dyDescent="0.45">
      <c r="AS115" s="55">
        <v>2169.62</v>
      </c>
      <c r="AT115" s="56"/>
      <c r="AU115" s="56"/>
      <c r="AV115" s="56"/>
      <c r="AW115" s="56"/>
      <c r="AX115" s="56"/>
      <c r="AY115" s="56"/>
      <c r="AZ115" s="56"/>
      <c r="BA115" s="56"/>
      <c r="BB115" s="56"/>
      <c r="BC115" s="56"/>
      <c r="BD115" s="56"/>
      <c r="BE115" s="56"/>
      <c r="BF115" s="56"/>
      <c r="BG115" s="56"/>
      <c r="BH115" s="56"/>
      <c r="BI115" s="56"/>
      <c r="BJ115" s="56"/>
      <c r="BK115" s="56"/>
      <c r="BL115" s="56"/>
      <c r="BM115" s="56"/>
      <c r="BN115" s="56"/>
      <c r="BO115" s="56"/>
      <c r="BP115" s="56"/>
      <c r="BQ115" s="56">
        <v>65.66</v>
      </c>
      <c r="BR115" s="56"/>
      <c r="BS115" s="56"/>
      <c r="BT115" s="56"/>
      <c r="BU115" s="57"/>
    </row>
    <row r="116" spans="45:73" x14ac:dyDescent="0.45">
      <c r="AS116" s="55">
        <v>1084.81</v>
      </c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6"/>
      <c r="BJ116" s="56"/>
      <c r="BK116" s="56"/>
      <c r="BL116" s="56"/>
      <c r="BM116" s="56"/>
      <c r="BN116" s="56"/>
      <c r="BO116" s="56"/>
      <c r="BP116" s="56"/>
      <c r="BQ116" s="56">
        <v>47.42</v>
      </c>
      <c r="BR116" s="56"/>
      <c r="BS116" s="56"/>
      <c r="BT116" s="56"/>
      <c r="BU116" s="57"/>
    </row>
    <row r="117" spans="45:73" x14ac:dyDescent="0.45">
      <c r="AS117" s="55">
        <v>542.4</v>
      </c>
      <c r="AT117" s="56"/>
      <c r="AU117" s="56"/>
      <c r="AV117" s="56"/>
      <c r="AW117" s="56"/>
      <c r="AX117" s="56"/>
      <c r="AY117" s="56"/>
      <c r="AZ117" s="56"/>
      <c r="BA117" s="56"/>
      <c r="BB117" s="56"/>
      <c r="BC117" s="56"/>
      <c r="BD117" s="56"/>
      <c r="BE117" s="56"/>
      <c r="BF117" s="56"/>
      <c r="BG117" s="56"/>
      <c r="BH117" s="56"/>
      <c r="BI117" s="56"/>
      <c r="BJ117" s="56"/>
      <c r="BK117" s="56"/>
      <c r="BL117" s="56"/>
      <c r="BM117" s="56"/>
      <c r="BN117" s="56"/>
      <c r="BO117" s="56"/>
      <c r="BP117" s="56"/>
      <c r="BQ117" s="56">
        <v>38.64</v>
      </c>
      <c r="BR117" s="56"/>
      <c r="BS117" s="56"/>
      <c r="BT117" s="56"/>
      <c r="BU117" s="57"/>
    </row>
    <row r="118" spans="45:73" x14ac:dyDescent="0.45">
      <c r="AS118" s="55">
        <v>271.2</v>
      </c>
      <c r="AT118" s="56"/>
      <c r="AU118" s="56"/>
      <c r="AV118" s="56"/>
      <c r="AW118" s="56"/>
      <c r="AX118" s="56"/>
      <c r="AY118" s="56"/>
      <c r="AZ118" s="56"/>
      <c r="BA118" s="56"/>
      <c r="BB118" s="56"/>
      <c r="BC118" s="56"/>
      <c r="BD118" s="56"/>
      <c r="BE118" s="56"/>
      <c r="BF118" s="56"/>
      <c r="BG118" s="56"/>
      <c r="BH118" s="56"/>
      <c r="BI118" s="56"/>
      <c r="BJ118" s="56"/>
      <c r="BK118" s="56"/>
      <c r="BL118" s="56"/>
      <c r="BM118" s="56"/>
      <c r="BN118" s="56"/>
      <c r="BO118" s="56"/>
      <c r="BP118" s="56"/>
      <c r="BQ118" s="56">
        <v>27.02</v>
      </c>
      <c r="BR118" s="56"/>
      <c r="BS118" s="56"/>
      <c r="BT118" s="56"/>
      <c r="BU118" s="57"/>
    </row>
    <row r="119" spans="45:73" x14ac:dyDescent="0.45">
      <c r="AS119" s="55">
        <v>135.6</v>
      </c>
      <c r="AT119" s="56"/>
      <c r="AU119" s="56"/>
      <c r="AV119" s="56"/>
      <c r="AW119" s="56"/>
      <c r="AX119" s="56"/>
      <c r="AY119" s="56"/>
      <c r="AZ119" s="56"/>
      <c r="BA119" s="56"/>
      <c r="BB119" s="56"/>
      <c r="BC119" s="56"/>
      <c r="BD119" s="56"/>
      <c r="BE119" s="56"/>
      <c r="BF119" s="56"/>
      <c r="BG119" s="56"/>
      <c r="BH119" s="56"/>
      <c r="BI119" s="56"/>
      <c r="BJ119" s="56"/>
      <c r="BK119" s="56"/>
      <c r="BL119" s="56"/>
      <c r="BM119" s="56"/>
      <c r="BN119" s="56"/>
      <c r="BO119" s="56"/>
      <c r="BP119" s="56"/>
      <c r="BQ119" s="56">
        <v>23.24</v>
      </c>
      <c r="BR119" s="56"/>
      <c r="BS119" s="56"/>
      <c r="BT119" s="56"/>
      <c r="BU119" s="57"/>
    </row>
    <row r="120" spans="45:73" x14ac:dyDescent="0.45">
      <c r="AS120" s="55">
        <v>67.8</v>
      </c>
      <c r="AT120" s="56"/>
      <c r="AU120" s="56"/>
      <c r="AV120" s="56"/>
      <c r="AW120" s="56"/>
      <c r="AX120" s="56"/>
      <c r="AY120" s="56"/>
      <c r="AZ120" s="56"/>
      <c r="BA120" s="56"/>
      <c r="BB120" s="56"/>
      <c r="BC120" s="56"/>
      <c r="BD120" s="56"/>
      <c r="BE120" s="56"/>
      <c r="BF120" s="56"/>
      <c r="BG120" s="56"/>
      <c r="BH120" s="56"/>
      <c r="BI120" s="56"/>
      <c r="BJ120" s="56"/>
      <c r="BK120" s="56"/>
      <c r="BL120" s="56"/>
      <c r="BM120" s="56"/>
      <c r="BN120" s="56"/>
      <c r="BO120" s="56"/>
      <c r="BP120" s="56"/>
      <c r="BQ120" s="56">
        <v>15.28</v>
      </c>
      <c r="BR120" s="56"/>
      <c r="BS120" s="56"/>
      <c r="BT120" s="56"/>
      <c r="BU120" s="57"/>
    </row>
    <row r="121" spans="45:73" x14ac:dyDescent="0.45">
      <c r="AS121" s="55">
        <v>33.9</v>
      </c>
      <c r="AT121" s="56"/>
      <c r="AU121" s="56"/>
      <c r="AV121" s="56"/>
      <c r="AW121" s="56"/>
      <c r="AX121" s="56"/>
      <c r="AY121" s="56"/>
      <c r="AZ121" s="56"/>
      <c r="BA121" s="56"/>
      <c r="BB121" s="56"/>
      <c r="BC121" s="56"/>
      <c r="BD121" s="56"/>
      <c r="BE121" s="56"/>
      <c r="BF121" s="56"/>
      <c r="BG121" s="56"/>
      <c r="BH121" s="56"/>
      <c r="BI121" s="56"/>
      <c r="BJ121" s="56"/>
      <c r="BK121" s="56"/>
      <c r="BL121" s="56"/>
      <c r="BM121" s="56"/>
      <c r="BN121" s="56"/>
      <c r="BO121" s="56"/>
      <c r="BP121" s="56"/>
      <c r="BQ121" s="56">
        <v>16.91</v>
      </c>
      <c r="BR121" s="56"/>
      <c r="BS121" s="56"/>
      <c r="BT121" s="56"/>
      <c r="BU121" s="57"/>
    </row>
    <row r="122" spans="45:73" x14ac:dyDescent="0.45">
      <c r="AS122" s="55">
        <v>30673.5</v>
      </c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  <c r="BG122" s="56"/>
      <c r="BH122" s="56"/>
      <c r="BI122" s="56"/>
      <c r="BJ122" s="56"/>
      <c r="BK122" s="56"/>
      <c r="BL122" s="56"/>
      <c r="BM122" s="56"/>
      <c r="BN122" s="56"/>
      <c r="BO122" s="56"/>
      <c r="BP122" s="56"/>
      <c r="BQ122" s="56"/>
      <c r="BR122" s="56">
        <v>94.55</v>
      </c>
      <c r="BS122" s="56"/>
      <c r="BT122" s="56"/>
      <c r="BU122" s="57"/>
    </row>
    <row r="123" spans="45:73" x14ac:dyDescent="0.45">
      <c r="AS123" s="55">
        <v>15336.75</v>
      </c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  <c r="BO123" s="56"/>
      <c r="BP123" s="56"/>
      <c r="BQ123" s="56"/>
      <c r="BR123" s="56">
        <v>91.89</v>
      </c>
      <c r="BS123" s="56"/>
      <c r="BT123" s="56"/>
      <c r="BU123" s="57"/>
    </row>
    <row r="124" spans="45:73" x14ac:dyDescent="0.45">
      <c r="AS124" s="55">
        <v>7668.38</v>
      </c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6"/>
      <c r="BE124" s="56"/>
      <c r="BF124" s="56"/>
      <c r="BG124" s="56"/>
      <c r="BH124" s="56"/>
      <c r="BI124" s="56"/>
      <c r="BJ124" s="56"/>
      <c r="BK124" s="56"/>
      <c r="BL124" s="56"/>
      <c r="BM124" s="56"/>
      <c r="BN124" s="56"/>
      <c r="BO124" s="56"/>
      <c r="BP124" s="56"/>
      <c r="BQ124" s="56"/>
      <c r="BR124" s="56">
        <v>77.44</v>
      </c>
      <c r="BS124" s="56"/>
      <c r="BT124" s="56"/>
      <c r="BU124" s="57"/>
    </row>
    <row r="125" spans="45:73" x14ac:dyDescent="0.45">
      <c r="AS125" s="55">
        <v>3834.19</v>
      </c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  <c r="BG125" s="56"/>
      <c r="BH125" s="56"/>
      <c r="BI125" s="56"/>
      <c r="BJ125" s="56"/>
      <c r="BK125" s="56"/>
      <c r="BL125" s="56"/>
      <c r="BM125" s="56"/>
      <c r="BN125" s="56"/>
      <c r="BO125" s="56"/>
      <c r="BP125" s="56"/>
      <c r="BQ125" s="56"/>
      <c r="BR125" s="56">
        <v>63.32</v>
      </c>
      <c r="BS125" s="56"/>
      <c r="BT125" s="56"/>
      <c r="BU125" s="57"/>
    </row>
    <row r="126" spans="45:73" x14ac:dyDescent="0.45">
      <c r="AS126" s="55">
        <v>1917.09</v>
      </c>
      <c r="AT126" s="56"/>
      <c r="AU126" s="56"/>
      <c r="AV126" s="56"/>
      <c r="AW126" s="56"/>
      <c r="AX126" s="56"/>
      <c r="AY126" s="56"/>
      <c r="AZ126" s="56"/>
      <c r="BA126" s="56"/>
      <c r="BB126" s="56"/>
      <c r="BC126" s="56"/>
      <c r="BD126" s="56"/>
      <c r="BE126" s="56"/>
      <c r="BF126" s="56"/>
      <c r="BG126" s="56"/>
      <c r="BH126" s="56"/>
      <c r="BI126" s="56"/>
      <c r="BJ126" s="56"/>
      <c r="BK126" s="56"/>
      <c r="BL126" s="56"/>
      <c r="BM126" s="56"/>
      <c r="BN126" s="56"/>
      <c r="BO126" s="56"/>
      <c r="BP126" s="56"/>
      <c r="BQ126" s="56"/>
      <c r="BR126" s="56">
        <v>50.79</v>
      </c>
      <c r="BS126" s="56"/>
      <c r="BT126" s="56"/>
      <c r="BU126" s="57"/>
    </row>
    <row r="127" spans="45:73" x14ac:dyDescent="0.45">
      <c r="AS127" s="55">
        <v>958.55</v>
      </c>
      <c r="AT127" s="56"/>
      <c r="AU127" s="56"/>
      <c r="AV127" s="56"/>
      <c r="AW127" s="56"/>
      <c r="AX127" s="56"/>
      <c r="AY127" s="56"/>
      <c r="AZ127" s="56"/>
      <c r="BA127" s="56"/>
      <c r="BB127" s="56"/>
      <c r="BC127" s="56"/>
      <c r="BD127" s="56"/>
      <c r="BE127" s="56"/>
      <c r="BF127" s="56"/>
      <c r="BG127" s="56"/>
      <c r="BH127" s="56"/>
      <c r="BI127" s="56"/>
      <c r="BJ127" s="56"/>
      <c r="BK127" s="56"/>
      <c r="BL127" s="56"/>
      <c r="BM127" s="56"/>
      <c r="BN127" s="56"/>
      <c r="BO127" s="56"/>
      <c r="BP127" s="56"/>
      <c r="BQ127" s="56"/>
      <c r="BR127" s="56">
        <v>39.28</v>
      </c>
      <c r="BS127" s="56"/>
      <c r="BT127" s="56"/>
      <c r="BU127" s="57"/>
    </row>
    <row r="128" spans="45:73" x14ac:dyDescent="0.45">
      <c r="AS128" s="55">
        <v>479.27</v>
      </c>
      <c r="AT128" s="56"/>
      <c r="AU128" s="56"/>
      <c r="AV128" s="56"/>
      <c r="AW128" s="56"/>
      <c r="AX128" s="56"/>
      <c r="AY128" s="56"/>
      <c r="AZ128" s="56"/>
      <c r="BA128" s="56"/>
      <c r="BB128" s="56"/>
      <c r="BC128" s="56"/>
      <c r="BD128" s="56"/>
      <c r="BE128" s="56"/>
      <c r="BF128" s="56"/>
      <c r="BG128" s="56"/>
      <c r="BH128" s="56"/>
      <c r="BI128" s="56"/>
      <c r="BJ128" s="56"/>
      <c r="BK128" s="56"/>
      <c r="BL128" s="56"/>
      <c r="BM128" s="56"/>
      <c r="BN128" s="56"/>
      <c r="BO128" s="56"/>
      <c r="BP128" s="56"/>
      <c r="BQ128" s="56"/>
      <c r="BR128" s="56">
        <v>30.31</v>
      </c>
      <c r="BS128" s="56"/>
      <c r="BT128" s="56"/>
      <c r="BU128" s="57"/>
    </row>
    <row r="129" spans="45:73" x14ac:dyDescent="0.45">
      <c r="AS129" s="55">
        <v>239.64</v>
      </c>
      <c r="AT129" s="56"/>
      <c r="AU129" s="56"/>
      <c r="AV129" s="56"/>
      <c r="AW129" s="56"/>
      <c r="AX129" s="56"/>
      <c r="AY129" s="56"/>
      <c r="AZ129" s="56"/>
      <c r="BA129" s="56"/>
      <c r="BB129" s="56"/>
      <c r="BC129" s="56"/>
      <c r="BD129" s="56"/>
      <c r="BE129" s="56"/>
      <c r="BF129" s="56"/>
      <c r="BG129" s="56"/>
      <c r="BH129" s="56"/>
      <c r="BI129" s="56"/>
      <c r="BJ129" s="56"/>
      <c r="BK129" s="56"/>
      <c r="BL129" s="56"/>
      <c r="BM129" s="56"/>
      <c r="BN129" s="56"/>
      <c r="BO129" s="56"/>
      <c r="BP129" s="56"/>
      <c r="BQ129" s="56"/>
      <c r="BR129" s="56">
        <v>23.34</v>
      </c>
      <c r="BS129" s="56"/>
      <c r="BT129" s="56"/>
      <c r="BU129" s="57"/>
    </row>
    <row r="130" spans="45:73" x14ac:dyDescent="0.45">
      <c r="AS130" s="55">
        <v>119.82</v>
      </c>
      <c r="AT130" s="56"/>
      <c r="AU130" s="56"/>
      <c r="AV130" s="56"/>
      <c r="AW130" s="56"/>
      <c r="AX130" s="56"/>
      <c r="AY130" s="56"/>
      <c r="AZ130" s="56"/>
      <c r="BA130" s="56"/>
      <c r="BB130" s="56"/>
      <c r="BC130" s="56"/>
      <c r="BD130" s="56"/>
      <c r="BE130" s="56"/>
      <c r="BF130" s="56"/>
      <c r="BG130" s="56"/>
      <c r="BH130" s="56"/>
      <c r="BI130" s="56"/>
      <c r="BJ130" s="56"/>
      <c r="BK130" s="56"/>
      <c r="BL130" s="56"/>
      <c r="BM130" s="56"/>
      <c r="BN130" s="56"/>
      <c r="BO130" s="56"/>
      <c r="BP130" s="56"/>
      <c r="BQ130" s="56"/>
      <c r="BR130" s="56">
        <v>18.73</v>
      </c>
      <c r="BS130" s="56"/>
      <c r="BT130" s="56"/>
      <c r="BU130" s="57"/>
    </row>
    <row r="131" spans="45:73" x14ac:dyDescent="0.45">
      <c r="AS131" s="55">
        <v>59.91</v>
      </c>
      <c r="AT131" s="56"/>
      <c r="AU131" s="56"/>
      <c r="AV131" s="56"/>
      <c r="AW131" s="56"/>
      <c r="AX131" s="56"/>
      <c r="AY131" s="56"/>
      <c r="AZ131" s="56"/>
      <c r="BA131" s="56"/>
      <c r="BB131" s="56"/>
      <c r="BC131" s="56"/>
      <c r="BD131" s="56"/>
      <c r="BE131" s="56"/>
      <c r="BF131" s="56"/>
      <c r="BG131" s="56"/>
      <c r="BH131" s="56"/>
      <c r="BI131" s="56"/>
      <c r="BJ131" s="56"/>
      <c r="BK131" s="56"/>
      <c r="BL131" s="56"/>
      <c r="BM131" s="56"/>
      <c r="BN131" s="56"/>
      <c r="BO131" s="56"/>
      <c r="BP131" s="56"/>
      <c r="BQ131" s="56"/>
      <c r="BR131" s="56">
        <v>15.28</v>
      </c>
      <c r="BS131" s="56"/>
      <c r="BT131" s="56"/>
      <c r="BU131" s="57"/>
    </row>
    <row r="132" spans="45:73" x14ac:dyDescent="0.45">
      <c r="AS132" s="55">
        <v>29.95</v>
      </c>
      <c r="AT132" s="56"/>
      <c r="AU132" s="56"/>
      <c r="AV132" s="56"/>
      <c r="AW132" s="56"/>
      <c r="AX132" s="56"/>
      <c r="AY132" s="56"/>
      <c r="AZ132" s="56"/>
      <c r="BA132" s="56"/>
      <c r="BB132" s="56"/>
      <c r="BC132" s="56"/>
      <c r="BD132" s="56"/>
      <c r="BE132" s="56"/>
      <c r="BF132" s="56"/>
      <c r="BG132" s="56"/>
      <c r="BH132" s="56"/>
      <c r="BI132" s="56"/>
      <c r="BJ132" s="56"/>
      <c r="BK132" s="56"/>
      <c r="BL132" s="56"/>
      <c r="BM132" s="56"/>
      <c r="BN132" s="56"/>
      <c r="BO132" s="56"/>
      <c r="BP132" s="56"/>
      <c r="BQ132" s="56"/>
      <c r="BR132" s="56">
        <v>14.59</v>
      </c>
      <c r="BS132" s="56"/>
      <c r="BT132" s="56"/>
      <c r="BU132" s="57"/>
    </row>
    <row r="133" spans="45:73" x14ac:dyDescent="0.45">
      <c r="AS133" s="55">
        <v>41040.6</v>
      </c>
      <c r="AT133" s="56"/>
      <c r="AU133" s="56"/>
      <c r="AV133" s="56"/>
      <c r="AW133" s="56"/>
      <c r="AX133" s="56"/>
      <c r="AY133" s="56"/>
      <c r="AZ133" s="56"/>
      <c r="BA133" s="56"/>
      <c r="BB133" s="56"/>
      <c r="BC133" s="56"/>
      <c r="BD133" s="56"/>
      <c r="BE133" s="56"/>
      <c r="BF133" s="56"/>
      <c r="BG133" s="56"/>
      <c r="BH133" s="56"/>
      <c r="BI133" s="56"/>
      <c r="BJ133" s="56"/>
      <c r="BK133" s="56"/>
      <c r="BL133" s="56"/>
      <c r="BM133" s="56"/>
      <c r="BN133" s="56"/>
      <c r="BO133" s="56"/>
      <c r="BP133" s="56"/>
      <c r="BQ133" s="56"/>
      <c r="BR133" s="56"/>
      <c r="BS133" s="56">
        <v>97.04</v>
      </c>
      <c r="BT133" s="56"/>
      <c r="BU133" s="57"/>
    </row>
    <row r="134" spans="45:73" x14ac:dyDescent="0.45">
      <c r="AS134" s="55">
        <v>20520.3</v>
      </c>
      <c r="AT134" s="56"/>
      <c r="AU134" s="56"/>
      <c r="AV134" s="56"/>
      <c r="AW134" s="56"/>
      <c r="AX134" s="56"/>
      <c r="AY134" s="56"/>
      <c r="AZ134" s="56"/>
      <c r="BA134" s="56"/>
      <c r="BB134" s="56"/>
      <c r="BC134" s="56"/>
      <c r="BD134" s="56"/>
      <c r="BE134" s="56"/>
      <c r="BF134" s="56"/>
      <c r="BG134" s="56"/>
      <c r="BH134" s="56"/>
      <c r="BI134" s="56"/>
      <c r="BJ134" s="56"/>
      <c r="BK134" s="56"/>
      <c r="BL134" s="56"/>
      <c r="BM134" s="56"/>
      <c r="BN134" s="56"/>
      <c r="BO134" s="56"/>
      <c r="BP134" s="56"/>
      <c r="BQ134" s="56"/>
      <c r="BR134" s="56"/>
      <c r="BS134" s="56">
        <v>93.06</v>
      </c>
      <c r="BT134" s="56"/>
      <c r="BU134" s="57"/>
    </row>
    <row r="135" spans="45:73" x14ac:dyDescent="0.45">
      <c r="AS135" s="55">
        <v>10260.15</v>
      </c>
      <c r="AT135" s="56"/>
      <c r="AU135" s="56"/>
      <c r="AV135" s="56"/>
      <c r="AW135" s="56"/>
      <c r="AX135" s="56"/>
      <c r="AY135" s="56"/>
      <c r="AZ135" s="56"/>
      <c r="BA135" s="56"/>
      <c r="BB135" s="56"/>
      <c r="BC135" s="56"/>
      <c r="BD135" s="56"/>
      <c r="BE135" s="56"/>
      <c r="BF135" s="56"/>
      <c r="BG135" s="56"/>
      <c r="BH135" s="56"/>
      <c r="BI135" s="56"/>
      <c r="BJ135" s="56"/>
      <c r="BK135" s="56"/>
      <c r="BL135" s="56"/>
      <c r="BM135" s="56"/>
      <c r="BN135" s="56"/>
      <c r="BO135" s="56"/>
      <c r="BP135" s="56"/>
      <c r="BQ135" s="56"/>
      <c r="BR135" s="56"/>
      <c r="BS135" s="56">
        <v>86.61</v>
      </c>
      <c r="BT135" s="56"/>
      <c r="BU135" s="57"/>
    </row>
    <row r="136" spans="45:73" x14ac:dyDescent="0.45">
      <c r="AS136" s="55">
        <v>5130.08</v>
      </c>
      <c r="AT136" s="56"/>
      <c r="AU136" s="56"/>
      <c r="AV136" s="56"/>
      <c r="AW136" s="56"/>
      <c r="AX136" s="56"/>
      <c r="AY136" s="56"/>
      <c r="AZ136" s="56"/>
      <c r="BA136" s="56"/>
      <c r="BB136" s="56"/>
      <c r="BC136" s="56"/>
      <c r="BD136" s="56"/>
      <c r="BE136" s="56"/>
      <c r="BF136" s="56"/>
      <c r="BG136" s="56"/>
      <c r="BH136" s="56"/>
      <c r="BI136" s="56"/>
      <c r="BJ136" s="56"/>
      <c r="BK136" s="56"/>
      <c r="BL136" s="56"/>
      <c r="BM136" s="56"/>
      <c r="BN136" s="56"/>
      <c r="BO136" s="56"/>
      <c r="BP136" s="56"/>
      <c r="BQ136" s="56"/>
      <c r="BR136" s="56"/>
      <c r="BS136" s="56">
        <v>76.02</v>
      </c>
      <c r="BT136" s="56"/>
      <c r="BU136" s="57"/>
    </row>
    <row r="137" spans="45:73" x14ac:dyDescent="0.45">
      <c r="AS137" s="55">
        <v>2565.04</v>
      </c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6"/>
      <c r="BE137" s="56"/>
      <c r="BF137" s="56"/>
      <c r="BG137" s="56"/>
      <c r="BH137" s="56"/>
      <c r="BI137" s="56"/>
      <c r="BJ137" s="56"/>
      <c r="BK137" s="56"/>
      <c r="BL137" s="56"/>
      <c r="BM137" s="56"/>
      <c r="BN137" s="56"/>
      <c r="BO137" s="56"/>
      <c r="BP137" s="56"/>
      <c r="BQ137" s="56"/>
      <c r="BR137" s="56"/>
      <c r="BS137" s="56">
        <v>59.95</v>
      </c>
      <c r="BT137" s="56"/>
      <c r="BU137" s="57"/>
    </row>
    <row r="138" spans="45:73" x14ac:dyDescent="0.45">
      <c r="AS138" s="55">
        <v>1282.52</v>
      </c>
      <c r="AT138" s="56"/>
      <c r="AU138" s="56"/>
      <c r="AV138" s="56"/>
      <c r="AW138" s="56"/>
      <c r="AX138" s="56"/>
      <c r="AY138" s="56"/>
      <c r="AZ138" s="56"/>
      <c r="BA138" s="56"/>
      <c r="BB138" s="56"/>
      <c r="BC138" s="56"/>
      <c r="BD138" s="56"/>
      <c r="BE138" s="56"/>
      <c r="BF138" s="56"/>
      <c r="BG138" s="56"/>
      <c r="BH138" s="56"/>
      <c r="BI138" s="56"/>
      <c r="BJ138" s="56"/>
      <c r="BK138" s="56"/>
      <c r="BL138" s="56"/>
      <c r="BM138" s="56"/>
      <c r="BN138" s="56"/>
      <c r="BO138" s="56"/>
      <c r="BP138" s="56"/>
      <c r="BQ138" s="56"/>
      <c r="BR138" s="56"/>
      <c r="BS138" s="56">
        <v>45.97</v>
      </c>
      <c r="BT138" s="56"/>
      <c r="BU138" s="57"/>
    </row>
    <row r="139" spans="45:73" x14ac:dyDescent="0.45">
      <c r="AS139" s="55">
        <v>641.26</v>
      </c>
      <c r="AT139" s="56"/>
      <c r="AU139" s="56"/>
      <c r="AV139" s="56"/>
      <c r="AW139" s="56"/>
      <c r="AX139" s="56"/>
      <c r="AY139" s="56"/>
      <c r="AZ139" s="56"/>
      <c r="BA139" s="56"/>
      <c r="BB139" s="56"/>
      <c r="BC139" s="56"/>
      <c r="BD139" s="56"/>
      <c r="BE139" s="56"/>
      <c r="BF139" s="56"/>
      <c r="BG139" s="56"/>
      <c r="BH139" s="56"/>
      <c r="BI139" s="56"/>
      <c r="BJ139" s="56"/>
      <c r="BK139" s="56"/>
      <c r="BL139" s="56"/>
      <c r="BM139" s="56"/>
      <c r="BN139" s="56"/>
      <c r="BO139" s="56"/>
      <c r="BP139" s="56"/>
      <c r="BQ139" s="56"/>
      <c r="BR139" s="56"/>
      <c r="BS139" s="56">
        <v>34.17</v>
      </c>
      <c r="BT139" s="56"/>
      <c r="BU139" s="57"/>
    </row>
    <row r="140" spans="45:73" x14ac:dyDescent="0.45">
      <c r="AS140" s="55">
        <v>320.63</v>
      </c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  <c r="BG140" s="56"/>
      <c r="BH140" s="56"/>
      <c r="BI140" s="56"/>
      <c r="BJ140" s="56"/>
      <c r="BK140" s="56"/>
      <c r="BL140" s="56"/>
      <c r="BM140" s="56"/>
      <c r="BN140" s="56"/>
      <c r="BO140" s="56"/>
      <c r="BP140" s="56"/>
      <c r="BQ140" s="56"/>
      <c r="BR140" s="56"/>
      <c r="BS140" s="56">
        <v>28.87</v>
      </c>
      <c r="BT140" s="56"/>
      <c r="BU140" s="57"/>
    </row>
    <row r="141" spans="45:73" x14ac:dyDescent="0.45">
      <c r="AS141" s="55">
        <v>160.31</v>
      </c>
      <c r="AT141" s="56"/>
      <c r="AU141" s="56"/>
      <c r="AV141" s="56"/>
      <c r="AW141" s="56"/>
      <c r="AX141" s="56"/>
      <c r="AY141" s="56"/>
      <c r="AZ141" s="56"/>
      <c r="BA141" s="56"/>
      <c r="BB141" s="56"/>
      <c r="BC141" s="56"/>
      <c r="BD141" s="56"/>
      <c r="BE141" s="56"/>
      <c r="BF141" s="56"/>
      <c r="BG141" s="56"/>
      <c r="BH141" s="56"/>
      <c r="BI141" s="56"/>
      <c r="BJ141" s="56"/>
      <c r="BK141" s="56"/>
      <c r="BL141" s="56"/>
      <c r="BM141" s="56"/>
      <c r="BN141" s="56"/>
      <c r="BO141" s="56"/>
      <c r="BP141" s="56"/>
      <c r="BQ141" s="56"/>
      <c r="BR141" s="56"/>
      <c r="BS141" s="56">
        <v>22.77</v>
      </c>
      <c r="BT141" s="56"/>
      <c r="BU141" s="57"/>
    </row>
    <row r="142" spans="45:73" x14ac:dyDescent="0.45">
      <c r="AS142" s="55">
        <v>80.16</v>
      </c>
      <c r="AT142" s="56"/>
      <c r="AU142" s="56"/>
      <c r="AV142" s="56"/>
      <c r="AW142" s="56"/>
      <c r="AX142" s="56"/>
      <c r="AY142" s="56"/>
      <c r="AZ142" s="56"/>
      <c r="BA142" s="56"/>
      <c r="BB142" s="56"/>
      <c r="BC142" s="56"/>
      <c r="BD142" s="56"/>
      <c r="BE142" s="56"/>
      <c r="BF142" s="56"/>
      <c r="BG142" s="56"/>
      <c r="BH142" s="56"/>
      <c r="BI142" s="56"/>
      <c r="BJ142" s="56"/>
      <c r="BK142" s="56"/>
      <c r="BL142" s="56"/>
      <c r="BM142" s="56"/>
      <c r="BN142" s="56"/>
      <c r="BO142" s="56"/>
      <c r="BP142" s="56"/>
      <c r="BQ142" s="56"/>
      <c r="BR142" s="56"/>
      <c r="BS142" s="56">
        <v>18.16</v>
      </c>
      <c r="BT142" s="56"/>
      <c r="BU142" s="57"/>
    </row>
    <row r="143" spans="45:73" x14ac:dyDescent="0.45">
      <c r="AS143" s="55">
        <v>40.08</v>
      </c>
      <c r="AT143" s="56"/>
      <c r="AU143" s="56"/>
      <c r="AV143" s="56"/>
      <c r="AW143" s="56"/>
      <c r="AX143" s="56"/>
      <c r="AY143" s="56"/>
      <c r="AZ143" s="56"/>
      <c r="BA143" s="56"/>
      <c r="BB143" s="56"/>
      <c r="BC143" s="56"/>
      <c r="BD143" s="56"/>
      <c r="BE143" s="56"/>
      <c r="BF143" s="56"/>
      <c r="BG143" s="56"/>
      <c r="BH143" s="56"/>
      <c r="BI143" s="56"/>
      <c r="BJ143" s="56"/>
      <c r="BK143" s="56"/>
      <c r="BL143" s="56"/>
      <c r="BM143" s="56"/>
      <c r="BN143" s="56"/>
      <c r="BO143" s="56"/>
      <c r="BP143" s="56"/>
      <c r="BQ143" s="56"/>
      <c r="BR143" s="56"/>
      <c r="BS143" s="56">
        <v>14.36</v>
      </c>
      <c r="BT143" s="56"/>
      <c r="BU143" s="57"/>
    </row>
    <row r="144" spans="45:73" x14ac:dyDescent="0.45">
      <c r="AS144" s="55">
        <v>40479</v>
      </c>
      <c r="AT144" s="56"/>
      <c r="AU144" s="56"/>
      <c r="AV144" s="56"/>
      <c r="AW144" s="56"/>
      <c r="AX144" s="56"/>
      <c r="AY144" s="56"/>
      <c r="AZ144" s="56"/>
      <c r="BA144" s="56"/>
      <c r="BB144" s="56"/>
      <c r="BC144" s="56"/>
      <c r="BD144" s="56"/>
      <c r="BE144" s="56"/>
      <c r="BF144" s="56"/>
      <c r="BG144" s="56"/>
      <c r="BH144" s="56"/>
      <c r="BI144" s="56"/>
      <c r="BJ144" s="56"/>
      <c r="BK144" s="56"/>
      <c r="BL144" s="56"/>
      <c r="BM144" s="56"/>
      <c r="BN144" s="56"/>
      <c r="BO144" s="56"/>
      <c r="BP144" s="56"/>
      <c r="BQ144" s="56"/>
      <c r="BR144" s="56"/>
      <c r="BS144" s="56"/>
      <c r="BT144" s="56">
        <v>92.09</v>
      </c>
      <c r="BU144" s="57"/>
    </row>
    <row r="145" spans="45:73" x14ac:dyDescent="0.45">
      <c r="AS145" s="55">
        <v>20239.5</v>
      </c>
      <c r="AT145" s="56"/>
      <c r="AU145" s="56"/>
      <c r="AV145" s="56"/>
      <c r="AW145" s="56"/>
      <c r="AX145" s="56"/>
      <c r="AY145" s="56"/>
      <c r="AZ145" s="56"/>
      <c r="BA145" s="56"/>
      <c r="BB145" s="56"/>
      <c r="BC145" s="56"/>
      <c r="BD145" s="56"/>
      <c r="BE145" s="56"/>
      <c r="BF145" s="56"/>
      <c r="BG145" s="56"/>
      <c r="BH145" s="56"/>
      <c r="BI145" s="56"/>
      <c r="BJ145" s="56"/>
      <c r="BK145" s="56"/>
      <c r="BL145" s="56"/>
      <c r="BM145" s="56"/>
      <c r="BN145" s="56"/>
      <c r="BO145" s="56"/>
      <c r="BP145" s="56"/>
      <c r="BQ145" s="56"/>
      <c r="BR145" s="56"/>
      <c r="BS145" s="56"/>
      <c r="BT145" s="56">
        <v>87.42</v>
      </c>
      <c r="BU145" s="57"/>
    </row>
    <row r="146" spans="45:73" x14ac:dyDescent="0.45">
      <c r="AS146" s="55">
        <v>10119.75</v>
      </c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56"/>
      <c r="BM146" s="56"/>
      <c r="BN146" s="56"/>
      <c r="BO146" s="56"/>
      <c r="BP146" s="56"/>
      <c r="BQ146" s="56"/>
      <c r="BR146" s="56"/>
      <c r="BS146" s="56"/>
      <c r="BT146" s="56">
        <v>79.900000000000006</v>
      </c>
      <c r="BU146" s="57"/>
    </row>
    <row r="147" spans="45:73" x14ac:dyDescent="0.45">
      <c r="AS147" s="55">
        <v>5059.88</v>
      </c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  <c r="BM147" s="56"/>
      <c r="BN147" s="56"/>
      <c r="BO147" s="56"/>
      <c r="BP147" s="56"/>
      <c r="BQ147" s="56"/>
      <c r="BR147" s="56"/>
      <c r="BS147" s="56"/>
      <c r="BT147" s="56">
        <v>64.61</v>
      </c>
      <c r="BU147" s="57"/>
    </row>
    <row r="148" spans="45:73" x14ac:dyDescent="0.45">
      <c r="AS148" s="55">
        <v>2529.94</v>
      </c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  <c r="BG148" s="56"/>
      <c r="BH148" s="56"/>
      <c r="BI148" s="56"/>
      <c r="BJ148" s="56"/>
      <c r="BK148" s="56"/>
      <c r="BL148" s="56"/>
      <c r="BM148" s="56"/>
      <c r="BN148" s="56"/>
      <c r="BO148" s="56"/>
      <c r="BP148" s="56"/>
      <c r="BQ148" s="56"/>
      <c r="BR148" s="56"/>
      <c r="BS148" s="56"/>
      <c r="BT148" s="56">
        <v>52.01</v>
      </c>
      <c r="BU148" s="57"/>
    </row>
    <row r="149" spans="45:73" x14ac:dyDescent="0.45">
      <c r="AS149" s="55">
        <v>1264.97</v>
      </c>
      <c r="AT149" s="56"/>
      <c r="AU149" s="56"/>
      <c r="AV149" s="56"/>
      <c r="AW149" s="56"/>
      <c r="AX149" s="56"/>
      <c r="AY149" s="56"/>
      <c r="AZ149" s="56"/>
      <c r="BA149" s="56"/>
      <c r="BB149" s="56"/>
      <c r="BC149" s="56"/>
      <c r="BD149" s="56"/>
      <c r="BE149" s="56"/>
      <c r="BF149" s="56"/>
      <c r="BG149" s="56"/>
      <c r="BH149" s="56"/>
      <c r="BI149" s="56"/>
      <c r="BJ149" s="56"/>
      <c r="BK149" s="56"/>
      <c r="BL149" s="56"/>
      <c r="BM149" s="56"/>
      <c r="BN149" s="56"/>
      <c r="BO149" s="56"/>
      <c r="BP149" s="56"/>
      <c r="BQ149" s="56"/>
      <c r="BR149" s="56"/>
      <c r="BS149" s="56"/>
      <c r="BT149" s="56">
        <v>41.23</v>
      </c>
      <c r="BU149" s="57"/>
    </row>
    <row r="150" spans="45:73" x14ac:dyDescent="0.45">
      <c r="AS150" s="55">
        <v>632.48</v>
      </c>
      <c r="AT150" s="56"/>
      <c r="AU150" s="56"/>
      <c r="AV150" s="5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  <c r="BG150" s="56"/>
      <c r="BH150" s="56"/>
      <c r="BI150" s="56"/>
      <c r="BJ150" s="56"/>
      <c r="BK150" s="56"/>
      <c r="BL150" s="56"/>
      <c r="BM150" s="56"/>
      <c r="BN150" s="56"/>
      <c r="BO150" s="56"/>
      <c r="BP150" s="56"/>
      <c r="BQ150" s="56"/>
      <c r="BR150" s="56"/>
      <c r="BS150" s="56"/>
      <c r="BT150" s="56">
        <v>30.69</v>
      </c>
      <c r="BU150" s="57"/>
    </row>
    <row r="151" spans="45:73" x14ac:dyDescent="0.45">
      <c r="AS151" s="55">
        <v>316.24</v>
      </c>
      <c r="AT151" s="56"/>
      <c r="AU151" s="56"/>
      <c r="AV151" s="56"/>
      <c r="AW151" s="56"/>
      <c r="AX151" s="56"/>
      <c r="AY151" s="56"/>
      <c r="AZ151" s="56"/>
      <c r="BA151" s="56"/>
      <c r="BB151" s="56"/>
      <c r="BC151" s="56"/>
      <c r="BD151" s="56"/>
      <c r="BE151" s="56"/>
      <c r="BF151" s="56"/>
      <c r="BG151" s="56"/>
      <c r="BH151" s="56"/>
      <c r="BI151" s="56"/>
      <c r="BJ151" s="56"/>
      <c r="BK151" s="56"/>
      <c r="BL151" s="56"/>
      <c r="BM151" s="56"/>
      <c r="BN151" s="56"/>
      <c r="BO151" s="56"/>
      <c r="BP151" s="56"/>
      <c r="BQ151" s="56"/>
      <c r="BR151" s="56"/>
      <c r="BS151" s="56"/>
      <c r="BT151" s="56">
        <v>23.75</v>
      </c>
      <c r="BU151" s="57"/>
    </row>
    <row r="152" spans="45:73" x14ac:dyDescent="0.45">
      <c r="AS152" s="55">
        <v>158.12</v>
      </c>
      <c r="AT152" s="56"/>
      <c r="AU152" s="56"/>
      <c r="AV152" s="56"/>
      <c r="AW152" s="56"/>
      <c r="AX152" s="56"/>
      <c r="AY152" s="56"/>
      <c r="AZ152" s="56"/>
      <c r="BA152" s="56"/>
      <c r="BB152" s="56"/>
      <c r="BC152" s="56"/>
      <c r="BD152" s="56"/>
      <c r="BE152" s="56"/>
      <c r="BF152" s="56"/>
      <c r="BG152" s="56"/>
      <c r="BH152" s="56"/>
      <c r="BI152" s="56"/>
      <c r="BJ152" s="56"/>
      <c r="BK152" s="56"/>
      <c r="BL152" s="56"/>
      <c r="BM152" s="56"/>
      <c r="BN152" s="56"/>
      <c r="BO152" s="56"/>
      <c r="BP152" s="56"/>
      <c r="BQ152" s="56"/>
      <c r="BR152" s="56"/>
      <c r="BS152" s="56"/>
      <c r="BT152" s="56">
        <v>17.12</v>
      </c>
      <c r="BU152" s="57"/>
    </row>
    <row r="153" spans="45:73" x14ac:dyDescent="0.45">
      <c r="AS153" s="55">
        <v>79.06</v>
      </c>
      <c r="AT153" s="56"/>
      <c r="AU153" s="56"/>
      <c r="AV153" s="56"/>
      <c r="AW153" s="56"/>
      <c r="AX153" s="56"/>
      <c r="AY153" s="56"/>
      <c r="AZ153" s="56"/>
      <c r="BA153" s="56"/>
      <c r="BB153" s="56"/>
      <c r="BC153" s="56"/>
      <c r="BD153" s="56"/>
      <c r="BE153" s="56"/>
      <c r="BF153" s="56"/>
      <c r="BG153" s="56"/>
      <c r="BH153" s="56"/>
      <c r="BI153" s="56"/>
      <c r="BJ153" s="56"/>
      <c r="BK153" s="56"/>
      <c r="BL153" s="56"/>
      <c r="BM153" s="56"/>
      <c r="BN153" s="56"/>
      <c r="BO153" s="56"/>
      <c r="BP153" s="56"/>
      <c r="BQ153" s="56"/>
      <c r="BR153" s="56"/>
      <c r="BS153" s="56"/>
      <c r="BT153" s="56">
        <v>15.03</v>
      </c>
      <c r="BU153" s="57"/>
    </row>
    <row r="154" spans="45:73" x14ac:dyDescent="0.45">
      <c r="AS154" s="55">
        <v>39.53</v>
      </c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6"/>
      <c r="BE154" s="56"/>
      <c r="BF154" s="56"/>
      <c r="BG154" s="56"/>
      <c r="BH154" s="56"/>
      <c r="BI154" s="56"/>
      <c r="BJ154" s="56"/>
      <c r="BK154" s="56"/>
      <c r="BL154" s="56"/>
      <c r="BM154" s="56"/>
      <c r="BN154" s="56"/>
      <c r="BO154" s="56"/>
      <c r="BP154" s="56"/>
      <c r="BQ154" s="56"/>
      <c r="BR154" s="56"/>
      <c r="BS154" s="56"/>
      <c r="BT154" s="56">
        <v>12.32</v>
      </c>
      <c r="BU154" s="57"/>
    </row>
    <row r="155" spans="45:73" x14ac:dyDescent="0.45">
      <c r="AS155" s="55">
        <v>43516.5</v>
      </c>
      <c r="AT155" s="56"/>
      <c r="AU155" s="56"/>
      <c r="AV155" s="56"/>
      <c r="AW155" s="56"/>
      <c r="AX155" s="56"/>
      <c r="AY155" s="56"/>
      <c r="AZ155" s="56"/>
      <c r="BA155" s="56"/>
      <c r="BB155" s="56"/>
      <c r="BC155" s="56"/>
      <c r="BD155" s="56"/>
      <c r="BE155" s="56"/>
      <c r="BF155" s="56"/>
      <c r="BG155" s="56"/>
      <c r="BH155" s="56"/>
      <c r="BI155" s="56"/>
      <c r="BJ155" s="56"/>
      <c r="BK155" s="56"/>
      <c r="BL155" s="56"/>
      <c r="BM155" s="56"/>
      <c r="BN155" s="56"/>
      <c r="BO155" s="56"/>
      <c r="BP155" s="56"/>
      <c r="BQ155" s="56"/>
      <c r="BR155" s="56"/>
      <c r="BS155" s="56"/>
      <c r="BT155" s="56"/>
      <c r="BU155" s="57">
        <v>94.76</v>
      </c>
    </row>
    <row r="156" spans="45:73" x14ac:dyDescent="0.45">
      <c r="AS156" s="55">
        <v>21758.25</v>
      </c>
      <c r="AT156" s="56"/>
      <c r="AU156" s="56"/>
      <c r="AV156" s="56"/>
      <c r="AW156" s="56"/>
      <c r="AX156" s="56"/>
      <c r="AY156" s="56"/>
      <c r="AZ156" s="56"/>
      <c r="BA156" s="56"/>
      <c r="BB156" s="56"/>
      <c r="BC156" s="56"/>
      <c r="BD156" s="56"/>
      <c r="BE156" s="56"/>
      <c r="BF156" s="56"/>
      <c r="BG156" s="56"/>
      <c r="BH156" s="56"/>
      <c r="BI156" s="56"/>
      <c r="BJ156" s="56"/>
      <c r="BK156" s="56"/>
      <c r="BL156" s="56"/>
      <c r="BM156" s="56"/>
      <c r="BN156" s="56"/>
      <c r="BO156" s="56"/>
      <c r="BP156" s="56"/>
      <c r="BQ156" s="56"/>
      <c r="BR156" s="56"/>
      <c r="BS156" s="56"/>
      <c r="BT156" s="56"/>
      <c r="BU156" s="57">
        <v>94.38</v>
      </c>
    </row>
    <row r="157" spans="45:73" x14ac:dyDescent="0.45">
      <c r="AS157" s="55">
        <v>10879.13</v>
      </c>
      <c r="AT157" s="56"/>
      <c r="AU157" s="56"/>
      <c r="AV157" s="56"/>
      <c r="AW157" s="56"/>
      <c r="AX157" s="56"/>
      <c r="AY157" s="56"/>
      <c r="AZ157" s="56"/>
      <c r="BA157" s="56"/>
      <c r="BB157" s="56"/>
      <c r="BC157" s="56"/>
      <c r="BD157" s="56"/>
      <c r="BE157" s="56"/>
      <c r="BF157" s="56"/>
      <c r="BG157" s="56"/>
      <c r="BH157" s="56"/>
      <c r="BI157" s="56"/>
      <c r="BJ157" s="56"/>
      <c r="BK157" s="56"/>
      <c r="BL157" s="56"/>
      <c r="BM157" s="56"/>
      <c r="BN157" s="56"/>
      <c r="BO157" s="56"/>
      <c r="BP157" s="56"/>
      <c r="BQ157" s="56"/>
      <c r="BR157" s="56"/>
      <c r="BS157" s="56"/>
      <c r="BT157" s="56"/>
      <c r="BU157" s="57">
        <v>94.28</v>
      </c>
    </row>
    <row r="158" spans="45:73" x14ac:dyDescent="0.45">
      <c r="AS158" s="55">
        <v>5439.56</v>
      </c>
      <c r="AT158" s="56"/>
      <c r="AU158" s="56"/>
      <c r="AV158" s="56"/>
      <c r="AW158" s="56"/>
      <c r="AX158" s="56"/>
      <c r="AY158" s="56"/>
      <c r="AZ158" s="56"/>
      <c r="BA158" s="56"/>
      <c r="BB158" s="56"/>
      <c r="BC158" s="56"/>
      <c r="BD158" s="56"/>
      <c r="BE158" s="56"/>
      <c r="BF158" s="56"/>
      <c r="BG158" s="56"/>
      <c r="BH158" s="56"/>
      <c r="BI158" s="56"/>
      <c r="BJ158" s="56"/>
      <c r="BK158" s="56"/>
      <c r="BL158" s="56"/>
      <c r="BM158" s="56"/>
      <c r="BN158" s="56"/>
      <c r="BO158" s="56"/>
      <c r="BP158" s="56"/>
      <c r="BQ158" s="56"/>
      <c r="BR158" s="56"/>
      <c r="BS158" s="56"/>
      <c r="BT158" s="56"/>
      <c r="BU158" s="57">
        <v>83.27</v>
      </c>
    </row>
    <row r="159" spans="45:73" x14ac:dyDescent="0.45">
      <c r="AS159" s="55">
        <v>2719.78</v>
      </c>
      <c r="AT159" s="56"/>
      <c r="AU159" s="56"/>
      <c r="AV159" s="56"/>
      <c r="AW159" s="56"/>
      <c r="AX159" s="56"/>
      <c r="AY159" s="56"/>
      <c r="AZ159" s="56"/>
      <c r="BA159" s="56"/>
      <c r="BB159" s="56"/>
      <c r="BC159" s="56"/>
      <c r="BD159" s="56"/>
      <c r="BE159" s="56"/>
      <c r="BF159" s="56"/>
      <c r="BG159" s="56"/>
      <c r="BH159" s="56"/>
      <c r="BI159" s="56"/>
      <c r="BJ159" s="56"/>
      <c r="BK159" s="56"/>
      <c r="BL159" s="56"/>
      <c r="BM159" s="56"/>
      <c r="BN159" s="56"/>
      <c r="BO159" s="56"/>
      <c r="BP159" s="56"/>
      <c r="BQ159" s="56"/>
      <c r="BR159" s="56"/>
      <c r="BS159" s="56"/>
      <c r="BT159" s="56"/>
      <c r="BU159" s="57">
        <v>68.180000000000007</v>
      </c>
    </row>
    <row r="160" spans="45:73" x14ac:dyDescent="0.45">
      <c r="AS160" s="55">
        <v>1359.89</v>
      </c>
      <c r="AT160" s="56"/>
      <c r="AU160" s="56"/>
      <c r="AV160" s="56"/>
      <c r="AW160" s="56"/>
      <c r="AX160" s="56"/>
      <c r="AY160" s="56"/>
      <c r="AZ160" s="56"/>
      <c r="BA160" s="56"/>
      <c r="BB160" s="56"/>
      <c r="BC160" s="56"/>
      <c r="BD160" s="56"/>
      <c r="BE160" s="56"/>
      <c r="BF160" s="56"/>
      <c r="BG160" s="56"/>
      <c r="BH160" s="56"/>
      <c r="BI160" s="56"/>
      <c r="BJ160" s="56"/>
      <c r="BK160" s="56"/>
      <c r="BL160" s="56"/>
      <c r="BM160" s="56"/>
      <c r="BN160" s="56"/>
      <c r="BO160" s="56"/>
      <c r="BP160" s="56"/>
      <c r="BQ160" s="56"/>
      <c r="BR160" s="56"/>
      <c r="BS160" s="56"/>
      <c r="BT160" s="56"/>
      <c r="BU160" s="57">
        <v>53.16</v>
      </c>
    </row>
    <row r="161" spans="45:73" x14ac:dyDescent="0.45">
      <c r="AS161" s="55">
        <v>679.95</v>
      </c>
      <c r="AT161" s="56"/>
      <c r="AU161" s="56"/>
      <c r="AV161" s="56"/>
      <c r="AW161" s="56"/>
      <c r="AX161" s="56"/>
      <c r="AY161" s="56"/>
      <c r="AZ161" s="56"/>
      <c r="BA161" s="56"/>
      <c r="BB161" s="56"/>
      <c r="BC161" s="56"/>
      <c r="BD161" s="56"/>
      <c r="BE161" s="56"/>
      <c r="BF161" s="56"/>
      <c r="BG161" s="56"/>
      <c r="BH161" s="56"/>
      <c r="BI161" s="56"/>
      <c r="BJ161" s="56"/>
      <c r="BK161" s="56"/>
      <c r="BL161" s="56"/>
      <c r="BM161" s="56"/>
      <c r="BN161" s="56"/>
      <c r="BO161" s="56"/>
      <c r="BP161" s="56"/>
      <c r="BQ161" s="56"/>
      <c r="BR161" s="56"/>
      <c r="BS161" s="56"/>
      <c r="BT161" s="56"/>
      <c r="BU161" s="57">
        <v>38.71</v>
      </c>
    </row>
    <row r="162" spans="45:73" x14ac:dyDescent="0.45">
      <c r="AS162" s="55">
        <v>339.97</v>
      </c>
      <c r="AT162" s="56"/>
      <c r="AU162" s="56"/>
      <c r="AV162" s="56"/>
      <c r="AW162" s="56"/>
      <c r="AX162" s="56"/>
      <c r="AY162" s="56"/>
      <c r="AZ162" s="56"/>
      <c r="BA162" s="56"/>
      <c r="BB162" s="56"/>
      <c r="BC162" s="56"/>
      <c r="BD162" s="56"/>
      <c r="BE162" s="56"/>
      <c r="BF162" s="56"/>
      <c r="BG162" s="56"/>
      <c r="BH162" s="56"/>
      <c r="BI162" s="56"/>
      <c r="BJ162" s="56"/>
      <c r="BK162" s="56"/>
      <c r="BL162" s="56"/>
      <c r="BM162" s="56"/>
      <c r="BN162" s="56"/>
      <c r="BO162" s="56"/>
      <c r="BP162" s="56"/>
      <c r="BQ162" s="56"/>
      <c r="BR162" s="56"/>
      <c r="BS162" s="56"/>
      <c r="BT162" s="56"/>
      <c r="BU162" s="57">
        <v>30.72</v>
      </c>
    </row>
    <row r="163" spans="45:73" x14ac:dyDescent="0.45">
      <c r="AS163" s="55">
        <v>169.99</v>
      </c>
      <c r="AT163" s="56"/>
      <c r="AU163" s="56"/>
      <c r="AV163" s="56"/>
      <c r="AW163" s="56"/>
      <c r="AX163" s="56"/>
      <c r="AY163" s="56"/>
      <c r="AZ163" s="56"/>
      <c r="BA163" s="56"/>
      <c r="BB163" s="56"/>
      <c r="BC163" s="56"/>
      <c r="BD163" s="56"/>
      <c r="BE163" s="56"/>
      <c r="BF163" s="56"/>
      <c r="BG163" s="56"/>
      <c r="BH163" s="56"/>
      <c r="BI163" s="56"/>
      <c r="BJ163" s="56"/>
      <c r="BK163" s="56"/>
      <c r="BL163" s="56"/>
      <c r="BM163" s="56"/>
      <c r="BN163" s="56"/>
      <c r="BO163" s="56"/>
      <c r="BP163" s="56"/>
      <c r="BQ163" s="56"/>
      <c r="BR163" s="56"/>
      <c r="BS163" s="56"/>
      <c r="BT163" s="56"/>
      <c r="BU163" s="57">
        <v>26.85</v>
      </c>
    </row>
    <row r="164" spans="45:73" x14ac:dyDescent="0.45">
      <c r="AS164" s="55">
        <v>84.99</v>
      </c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6"/>
      <c r="BE164" s="56"/>
      <c r="BF164" s="56"/>
      <c r="BG164" s="56"/>
      <c r="BH164" s="56"/>
      <c r="BI164" s="56"/>
      <c r="BJ164" s="56"/>
      <c r="BK164" s="56"/>
      <c r="BL164" s="56"/>
      <c r="BM164" s="56"/>
      <c r="BN164" s="56"/>
      <c r="BO164" s="56"/>
      <c r="BP164" s="56"/>
      <c r="BQ164" s="56"/>
      <c r="BR164" s="56"/>
      <c r="BS164" s="56"/>
      <c r="BT164" s="56"/>
      <c r="BU164" s="57">
        <v>19.59</v>
      </c>
    </row>
    <row r="165" spans="45:73" ht="14.65" thickBot="1" x14ac:dyDescent="0.5">
      <c r="AS165" s="64">
        <v>42.5</v>
      </c>
      <c r="AT165" s="65"/>
      <c r="AU165" s="65"/>
      <c r="AV165" s="65"/>
      <c r="AW165" s="65"/>
      <c r="AX165" s="65"/>
      <c r="AY165" s="65"/>
      <c r="AZ165" s="65"/>
      <c r="BA165" s="65"/>
      <c r="BB165" s="65"/>
      <c r="BC165" s="65"/>
      <c r="BD165" s="65"/>
      <c r="BE165" s="65"/>
      <c r="BF165" s="65"/>
      <c r="BG165" s="65"/>
      <c r="BH165" s="65"/>
      <c r="BI165" s="65"/>
      <c r="BJ165" s="65"/>
      <c r="BK165" s="65"/>
      <c r="BL165" s="65"/>
      <c r="BM165" s="65"/>
      <c r="BN165" s="65"/>
      <c r="BO165" s="65"/>
      <c r="BP165" s="65"/>
      <c r="BQ165" s="65"/>
      <c r="BR165" s="65"/>
      <c r="BS165" s="65"/>
      <c r="BT165" s="65"/>
      <c r="BU165" s="66">
        <v>17.600000000000001</v>
      </c>
    </row>
  </sheetData>
  <mergeCells count="15">
    <mergeCell ref="AT2:BG2"/>
    <mergeCell ref="BH2:BU2"/>
    <mergeCell ref="W5:AD5"/>
    <mergeCell ref="G11:V11"/>
    <mergeCell ref="W11:AD11"/>
    <mergeCell ref="J22:T22"/>
    <mergeCell ref="U22:AE22"/>
    <mergeCell ref="AF22:AP22"/>
    <mergeCell ref="G1:V1"/>
    <mergeCell ref="O12:R12"/>
    <mergeCell ref="S12:T12"/>
    <mergeCell ref="W1:AD1"/>
    <mergeCell ref="G5:V5"/>
    <mergeCell ref="N2:P2"/>
    <mergeCell ref="Q2:V2"/>
  </mergeCells>
  <conditionalFormatting sqref="W3:AC4">
    <cfRule type="colorScale" priority="4">
      <colorScale>
        <cfvo type="min"/>
        <cfvo type="max"/>
        <color rgb="FFFCFCFF"/>
        <color rgb="FFF8696B"/>
      </colorScale>
    </cfRule>
  </conditionalFormatting>
  <conditionalFormatting sqref="W13:AD20">
    <cfRule type="colorScale" priority="3">
      <colorScale>
        <cfvo type="min"/>
        <cfvo type="max"/>
        <color rgb="FFFCFCFF"/>
        <color rgb="FFF8696B"/>
      </colorScale>
    </cfRule>
  </conditionalFormatting>
  <conditionalFormatting sqref="W7:AA10"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5815C-F8DA-498F-9932-3FB762671324}">
  <dimension ref="A1:BB698"/>
  <sheetViews>
    <sheetView tabSelected="1" topLeftCell="I1" workbookViewId="0">
      <selection activeCell="N17" sqref="N17:P17"/>
    </sheetView>
  </sheetViews>
  <sheetFormatPr defaultColWidth="9.59765625" defaultRowHeight="14.25" x14ac:dyDescent="0.45"/>
  <cols>
    <col min="1" max="1" width="16.73046875" style="2" bestFit="1" customWidth="1"/>
    <col min="2" max="2" width="4.33203125" style="2" bestFit="1" customWidth="1"/>
    <col min="3" max="3" width="5.796875" style="2" bestFit="1" customWidth="1"/>
    <col min="4" max="4" width="6.46484375" style="2" bestFit="1" customWidth="1"/>
    <col min="5" max="5" width="6.59765625" style="2" bestFit="1" customWidth="1"/>
    <col min="6" max="7" width="6.33203125" style="2" bestFit="1" customWidth="1"/>
    <col min="8" max="8" width="11" style="2" bestFit="1" customWidth="1"/>
    <col min="9" max="9" width="6.73046875" style="2" bestFit="1" customWidth="1"/>
    <col min="10" max="10" width="6.19921875" style="2" bestFit="1" customWidth="1"/>
    <col min="11" max="11" width="1.19921875" style="2" customWidth="1"/>
    <col min="12" max="12" width="6.19921875" style="2" bestFit="1" customWidth="1"/>
    <col min="13" max="13" width="7.53125" style="2" bestFit="1" customWidth="1"/>
    <col min="14" max="14" width="30.19921875" style="2" bestFit="1" customWidth="1"/>
    <col min="15" max="16" width="6.73046875" style="2" bestFit="1" customWidth="1"/>
    <col min="17" max="16384" width="9.59765625" style="2"/>
  </cols>
  <sheetData>
    <row r="1" spans="1:54" ht="43.15" thickBot="1" x14ac:dyDescent="0.5">
      <c r="A1" s="2" t="s">
        <v>0</v>
      </c>
      <c r="C1" s="162" t="s">
        <v>204</v>
      </c>
      <c r="D1" s="254" t="s">
        <v>410</v>
      </c>
      <c r="E1" s="254" t="s">
        <v>411</v>
      </c>
      <c r="F1" s="272" t="s">
        <v>436</v>
      </c>
      <c r="G1" s="273" t="s">
        <v>437</v>
      </c>
      <c r="H1" s="255" t="s">
        <v>412</v>
      </c>
      <c r="I1" s="255" t="s">
        <v>413</v>
      </c>
      <c r="J1" s="255" t="s">
        <v>414</v>
      </c>
      <c r="K1" s="274"/>
      <c r="L1" s="269" t="s">
        <v>414</v>
      </c>
      <c r="N1" s="293" t="s">
        <v>438</v>
      </c>
      <c r="O1" s="294" t="s">
        <v>170</v>
      </c>
      <c r="P1" s="295" t="s">
        <v>171</v>
      </c>
    </row>
    <row r="2" spans="1:54" ht="15.75" x14ac:dyDescent="0.45">
      <c r="A2" s="152" t="s">
        <v>415</v>
      </c>
      <c r="B2" s="301" t="s">
        <v>171</v>
      </c>
      <c r="C2" s="278">
        <v>6229</v>
      </c>
      <c r="D2" s="278">
        <v>11880</v>
      </c>
      <c r="E2" s="278">
        <v>1182</v>
      </c>
      <c r="F2" s="279">
        <v>17</v>
      </c>
      <c r="G2" s="280">
        <v>1076</v>
      </c>
      <c r="H2" s="281">
        <f t="shared" ref="H2:H21" si="0">D2/$C2*10200*1000/40</f>
        <v>486338.09600256867</v>
      </c>
      <c r="I2" s="282">
        <f t="shared" ref="I2:I21" si="1">E2/$C2*10200*1000/40</f>
        <v>48388.184299245462</v>
      </c>
      <c r="J2" s="282">
        <f t="shared" ref="J2:J21" si="2">F2/$C2*10200*1000/40</f>
        <v>695.93835286562842</v>
      </c>
      <c r="K2" s="283"/>
      <c r="L2" s="284">
        <v>695.93835286562842</v>
      </c>
      <c r="N2" s="296">
        <f>L4</f>
        <v>0</v>
      </c>
      <c r="O2" s="277">
        <f>L5</f>
        <v>0</v>
      </c>
      <c r="P2" s="297">
        <f>L2</f>
        <v>695.93835286562842</v>
      </c>
      <c r="S2" s="62"/>
      <c r="T2" s="62"/>
    </row>
    <row r="3" spans="1:54" ht="15.75" x14ac:dyDescent="0.45">
      <c r="A3" s="137" t="s">
        <v>416</v>
      </c>
      <c r="B3" s="302" t="s">
        <v>170</v>
      </c>
      <c r="C3" s="162">
        <v>6310</v>
      </c>
      <c r="D3" s="162">
        <v>10350</v>
      </c>
      <c r="E3" s="162">
        <v>626</v>
      </c>
      <c r="F3" s="11">
        <v>8</v>
      </c>
      <c r="G3" s="269">
        <v>575</v>
      </c>
      <c r="H3" s="270">
        <f t="shared" si="0"/>
        <v>418264.65927099844</v>
      </c>
      <c r="I3" s="271">
        <f t="shared" si="1"/>
        <v>25297.939778129952</v>
      </c>
      <c r="J3" s="271">
        <f t="shared" si="2"/>
        <v>323.29635499207609</v>
      </c>
      <c r="K3" s="275"/>
      <c r="L3" s="285">
        <v>323.29635499207609</v>
      </c>
      <c r="N3" s="296">
        <f>L8</f>
        <v>0</v>
      </c>
      <c r="O3" s="277">
        <f>L3</f>
        <v>323.29635499207609</v>
      </c>
      <c r="P3" s="297">
        <f>L7</f>
        <v>936.30268199233728</v>
      </c>
      <c r="S3" s="56"/>
      <c r="T3" s="56"/>
    </row>
    <row r="4" spans="1:54" ht="15.75" x14ac:dyDescent="0.45">
      <c r="A4" s="137" t="s">
        <v>417</v>
      </c>
      <c r="B4" s="303" t="s">
        <v>418</v>
      </c>
      <c r="C4" s="162">
        <v>6289</v>
      </c>
      <c r="D4" s="162">
        <v>7046</v>
      </c>
      <c r="E4" s="162">
        <v>1</v>
      </c>
      <c r="F4" s="11">
        <v>0</v>
      </c>
      <c r="G4" s="269">
        <v>1</v>
      </c>
      <c r="H4" s="270">
        <f t="shared" si="0"/>
        <v>285694.06900938146</v>
      </c>
      <c r="I4" s="271">
        <f t="shared" si="1"/>
        <v>40.546986802353317</v>
      </c>
      <c r="J4" s="271">
        <f t="shared" si="2"/>
        <v>0</v>
      </c>
      <c r="K4" s="275"/>
      <c r="L4" s="285">
        <v>0</v>
      </c>
      <c r="N4" s="296">
        <f>L12</f>
        <v>29.507058551261288</v>
      </c>
      <c r="O4" s="277">
        <f>L6</f>
        <v>40.9967845659164</v>
      </c>
      <c r="P4" s="297">
        <f>L9</f>
        <v>3169.3088142041852</v>
      </c>
      <c r="S4" s="56"/>
      <c r="T4" s="56"/>
    </row>
    <row r="5" spans="1:54" ht="15.75" x14ac:dyDescent="0.45">
      <c r="A5" s="137" t="s">
        <v>419</v>
      </c>
      <c r="B5" s="302" t="s">
        <v>170</v>
      </c>
      <c r="C5" s="162">
        <v>6066</v>
      </c>
      <c r="D5" s="162">
        <v>2551</v>
      </c>
      <c r="E5" s="162">
        <v>0</v>
      </c>
      <c r="F5" s="11">
        <v>0</v>
      </c>
      <c r="G5" s="269">
        <v>0</v>
      </c>
      <c r="H5" s="270">
        <f t="shared" si="0"/>
        <v>107237.88328387737</v>
      </c>
      <c r="I5" s="271">
        <f t="shared" si="1"/>
        <v>0</v>
      </c>
      <c r="J5" s="276">
        <f t="shared" si="2"/>
        <v>0</v>
      </c>
      <c r="K5" s="275"/>
      <c r="L5" s="285">
        <v>0</v>
      </c>
      <c r="N5" s="296">
        <f>L17</f>
        <v>0</v>
      </c>
      <c r="O5" s="277">
        <f>L13</f>
        <v>837.59124087591249</v>
      </c>
      <c r="P5" s="297">
        <f>L10</f>
        <v>1521.4418893722809</v>
      </c>
      <c r="S5" s="56"/>
      <c r="T5" s="56"/>
    </row>
    <row r="6" spans="1:54" s="114" customFormat="1" ht="15.75" x14ac:dyDescent="0.45">
      <c r="A6" s="137" t="s">
        <v>420</v>
      </c>
      <c r="B6" s="302" t="s">
        <v>170</v>
      </c>
      <c r="C6" s="162">
        <v>6220</v>
      </c>
      <c r="D6" s="162">
        <v>5188</v>
      </c>
      <c r="E6" s="162">
        <v>114</v>
      </c>
      <c r="F6" s="11">
        <v>1</v>
      </c>
      <c r="G6" s="269">
        <v>106</v>
      </c>
      <c r="H6" s="270">
        <f t="shared" si="0"/>
        <v>212691.3183279743</v>
      </c>
      <c r="I6" s="271">
        <f t="shared" si="1"/>
        <v>4673.6334405144698</v>
      </c>
      <c r="J6" s="271">
        <f t="shared" si="2"/>
        <v>40.9967845659164</v>
      </c>
      <c r="K6" s="275"/>
      <c r="L6" s="285">
        <v>40.9967845659164</v>
      </c>
      <c r="M6" s="2"/>
      <c r="N6" s="296">
        <f>L20</f>
        <v>64.094507980394638</v>
      </c>
      <c r="O6" s="277">
        <f>L14</f>
        <v>653.69377767420178</v>
      </c>
      <c r="P6" s="297">
        <f>L11</f>
        <v>949.65968922563241</v>
      </c>
      <c r="Q6" s="2"/>
      <c r="R6" s="2"/>
      <c r="S6" s="56"/>
      <c r="T6" s="56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4" ht="15.75" x14ac:dyDescent="0.45">
      <c r="A7" s="137" t="s">
        <v>421</v>
      </c>
      <c r="B7" s="304" t="s">
        <v>171</v>
      </c>
      <c r="C7" s="162">
        <v>6264</v>
      </c>
      <c r="D7" s="162">
        <v>3094</v>
      </c>
      <c r="E7" s="162">
        <v>1537</v>
      </c>
      <c r="F7" s="11">
        <v>23</v>
      </c>
      <c r="G7" s="269">
        <v>1419</v>
      </c>
      <c r="H7" s="270">
        <f t="shared" si="0"/>
        <v>125953.06513409961</v>
      </c>
      <c r="I7" s="271">
        <f t="shared" si="1"/>
        <v>62569.444444444453</v>
      </c>
      <c r="J7" s="271">
        <f t="shared" si="2"/>
        <v>936.30268199233728</v>
      </c>
      <c r="K7" s="275"/>
      <c r="L7" s="285">
        <v>936.30268199233728</v>
      </c>
      <c r="N7" s="296"/>
      <c r="O7" s="277">
        <f>L16</f>
        <v>0</v>
      </c>
      <c r="P7" s="297">
        <f>L15</f>
        <v>3270.891541783084</v>
      </c>
      <c r="S7" s="56"/>
      <c r="T7" s="56"/>
    </row>
    <row r="8" spans="1:54" ht="15.75" x14ac:dyDescent="0.45">
      <c r="A8" s="137" t="s">
        <v>422</v>
      </c>
      <c r="B8" s="303" t="s">
        <v>418</v>
      </c>
      <c r="C8" s="162">
        <v>6503</v>
      </c>
      <c r="D8" s="162">
        <v>2910</v>
      </c>
      <c r="E8" s="162">
        <v>1</v>
      </c>
      <c r="F8" s="11">
        <v>0</v>
      </c>
      <c r="G8" s="269">
        <v>1</v>
      </c>
      <c r="H8" s="270">
        <f t="shared" si="0"/>
        <v>114108.87282792557</v>
      </c>
      <c r="I8" s="271">
        <f t="shared" si="1"/>
        <v>39.212671074888519</v>
      </c>
      <c r="J8" s="271">
        <f t="shared" si="2"/>
        <v>0</v>
      </c>
      <c r="K8" s="275"/>
      <c r="L8" s="285">
        <v>0</v>
      </c>
      <c r="N8" s="296"/>
      <c r="O8" s="277">
        <f>L18</f>
        <v>170.86571964620745</v>
      </c>
      <c r="P8" s="297"/>
      <c r="S8" s="56"/>
      <c r="T8" s="56"/>
    </row>
    <row r="9" spans="1:54" s="114" customFormat="1" ht="15.75" x14ac:dyDescent="0.45">
      <c r="A9" s="137" t="s">
        <v>423</v>
      </c>
      <c r="B9" s="304" t="s">
        <v>171</v>
      </c>
      <c r="C9" s="162">
        <v>7885</v>
      </c>
      <c r="D9" s="162">
        <v>7890</v>
      </c>
      <c r="E9" s="162">
        <v>4652</v>
      </c>
      <c r="F9" s="11">
        <v>98</v>
      </c>
      <c r="G9" s="269">
        <v>4220</v>
      </c>
      <c r="H9" s="270">
        <f t="shared" si="0"/>
        <v>255161.6994292961</v>
      </c>
      <c r="I9" s="271">
        <f t="shared" si="1"/>
        <v>150445.14901712112</v>
      </c>
      <c r="J9" s="271">
        <f t="shared" si="2"/>
        <v>3169.3088142041852</v>
      </c>
      <c r="K9" s="275"/>
      <c r="L9" s="285">
        <v>3169.3088142041852</v>
      </c>
      <c r="M9" s="2"/>
      <c r="N9" s="296"/>
      <c r="O9" s="277">
        <f>L19</f>
        <v>89.390044402897871</v>
      </c>
      <c r="P9" s="297"/>
      <c r="Q9" s="2"/>
      <c r="R9" s="2"/>
      <c r="S9" s="56"/>
      <c r="T9" s="56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 ht="15.75" x14ac:dyDescent="0.45">
      <c r="A10" s="137" t="s">
        <v>424</v>
      </c>
      <c r="B10" s="304" t="s">
        <v>171</v>
      </c>
      <c r="C10" s="162">
        <v>8045</v>
      </c>
      <c r="D10" s="162">
        <v>7666</v>
      </c>
      <c r="E10" s="162">
        <v>2169</v>
      </c>
      <c r="F10" s="11">
        <v>48</v>
      </c>
      <c r="G10" s="269">
        <v>1989</v>
      </c>
      <c r="H10" s="270">
        <f t="shared" si="0"/>
        <v>242986.94841516469</v>
      </c>
      <c r="I10" s="271">
        <f t="shared" si="1"/>
        <v>68750.155376009949</v>
      </c>
      <c r="J10" s="271">
        <f t="shared" si="2"/>
        <v>1521.4418893722809</v>
      </c>
      <c r="K10" s="275"/>
      <c r="L10" s="285">
        <v>1521.4418893722809</v>
      </c>
      <c r="N10" s="296"/>
      <c r="O10" s="277">
        <f>L21</f>
        <v>301.814834297738</v>
      </c>
      <c r="P10" s="297"/>
      <c r="S10" s="56"/>
      <c r="T10" s="56"/>
    </row>
    <row r="11" spans="1:54" ht="15.75" x14ac:dyDescent="0.45">
      <c r="A11" s="137" t="s">
        <v>425</v>
      </c>
      <c r="B11" s="304" t="s">
        <v>171</v>
      </c>
      <c r="C11" s="162">
        <v>7787</v>
      </c>
      <c r="D11" s="162">
        <v>5157</v>
      </c>
      <c r="E11" s="162">
        <v>2291</v>
      </c>
      <c r="F11" s="11">
        <v>29</v>
      </c>
      <c r="G11" s="269">
        <v>2124</v>
      </c>
      <c r="H11" s="270">
        <f t="shared" si="0"/>
        <v>168875.69025298575</v>
      </c>
      <c r="I11" s="271">
        <f t="shared" si="1"/>
        <v>75023.115448824959</v>
      </c>
      <c r="J11" s="271">
        <f t="shared" si="2"/>
        <v>949.65968922563241</v>
      </c>
      <c r="K11" s="275"/>
      <c r="L11" s="285">
        <v>949.65968922563241</v>
      </c>
      <c r="N11" s="298" t="s">
        <v>327</v>
      </c>
      <c r="O11" s="141"/>
      <c r="P11" s="299"/>
      <c r="S11" s="56"/>
      <c r="T11" s="56"/>
    </row>
    <row r="12" spans="1:54" ht="15.75" x14ac:dyDescent="0.45">
      <c r="A12" s="137" t="s">
        <v>426</v>
      </c>
      <c r="B12" s="303" t="s">
        <v>418</v>
      </c>
      <c r="C12" s="162">
        <v>8642</v>
      </c>
      <c r="D12" s="162">
        <v>6063</v>
      </c>
      <c r="E12" s="162">
        <v>31</v>
      </c>
      <c r="F12" s="11">
        <v>1</v>
      </c>
      <c r="G12" s="269">
        <v>26</v>
      </c>
      <c r="H12" s="270">
        <f t="shared" si="0"/>
        <v>178901.29599629715</v>
      </c>
      <c r="I12" s="271">
        <f t="shared" si="1"/>
        <v>914.71881508909973</v>
      </c>
      <c r="J12" s="271">
        <f t="shared" si="2"/>
        <v>29.507058551261288</v>
      </c>
      <c r="K12" s="275"/>
      <c r="L12" s="285">
        <v>29.507058551261288</v>
      </c>
      <c r="N12" s="55" t="s">
        <v>312</v>
      </c>
      <c r="O12" s="2" t="s">
        <v>170</v>
      </c>
      <c r="P12" s="300" t="s">
        <v>171</v>
      </c>
    </row>
    <row r="13" spans="1:54" ht="15.75" x14ac:dyDescent="0.45">
      <c r="A13" s="137" t="s">
        <v>427</v>
      </c>
      <c r="B13" s="302" t="s">
        <v>170</v>
      </c>
      <c r="C13" s="162">
        <v>8220</v>
      </c>
      <c r="D13" s="162">
        <v>14407</v>
      </c>
      <c r="E13" s="162">
        <v>1209</v>
      </c>
      <c r="F13" s="11">
        <v>27</v>
      </c>
      <c r="G13" s="269">
        <v>1090</v>
      </c>
      <c r="H13" s="270">
        <f t="shared" si="0"/>
        <v>446932.48175182485</v>
      </c>
      <c r="I13" s="271">
        <f t="shared" si="1"/>
        <v>37505.474452554743</v>
      </c>
      <c r="J13" s="271">
        <f t="shared" si="2"/>
        <v>837.59124087591249</v>
      </c>
      <c r="K13" s="275"/>
      <c r="L13" s="285">
        <v>837.59124087591249</v>
      </c>
      <c r="N13" s="55" t="s">
        <v>313</v>
      </c>
      <c r="O13" s="56">
        <v>0.8548</v>
      </c>
      <c r="P13" s="57">
        <v>0.80120000000000002</v>
      </c>
    </row>
    <row r="14" spans="1:54" s="114" customFormat="1" ht="15.75" x14ac:dyDescent="0.45">
      <c r="A14" s="137" t="s">
        <v>428</v>
      </c>
      <c r="B14" s="302" t="s">
        <v>170</v>
      </c>
      <c r="C14" s="162">
        <v>8582</v>
      </c>
      <c r="D14" s="162">
        <v>21561</v>
      </c>
      <c r="E14" s="162">
        <v>1841</v>
      </c>
      <c r="F14" s="11">
        <v>22</v>
      </c>
      <c r="G14" s="269">
        <v>1695</v>
      </c>
      <c r="H14" s="270">
        <f t="shared" si="0"/>
        <v>640649.61547424842</v>
      </c>
      <c r="I14" s="271">
        <f t="shared" si="1"/>
        <v>54702.283849918436</v>
      </c>
      <c r="J14" s="271">
        <f t="shared" si="2"/>
        <v>653.69377767420178</v>
      </c>
      <c r="K14" s="275"/>
      <c r="L14" s="285">
        <v>653.69377767420178</v>
      </c>
      <c r="M14" s="2"/>
      <c r="N14" s="55" t="s">
        <v>314</v>
      </c>
      <c r="O14" s="56">
        <v>8.4199999999999997E-2</v>
      </c>
      <c r="P14" s="57">
        <v>6.0199999999999997E-2</v>
      </c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</row>
    <row r="15" spans="1:54" ht="15.75" x14ac:dyDescent="0.45">
      <c r="A15" s="137" t="s">
        <v>429</v>
      </c>
      <c r="B15" s="304" t="s">
        <v>171</v>
      </c>
      <c r="C15" s="162">
        <v>7874</v>
      </c>
      <c r="D15" s="162">
        <v>13142</v>
      </c>
      <c r="E15" s="162">
        <v>5714</v>
      </c>
      <c r="F15" s="11">
        <v>101</v>
      </c>
      <c r="G15" s="269">
        <v>5250</v>
      </c>
      <c r="H15" s="270">
        <f t="shared" si="0"/>
        <v>425604.52120904234</v>
      </c>
      <c r="I15" s="271">
        <f t="shared" si="1"/>
        <v>185048.26009652021</v>
      </c>
      <c r="J15" s="271">
        <f t="shared" si="2"/>
        <v>3270.891541783084</v>
      </c>
      <c r="K15" s="275"/>
      <c r="L15" s="285">
        <v>3270.891541783084</v>
      </c>
      <c r="N15" s="55" t="s">
        <v>315</v>
      </c>
      <c r="O15" s="56" t="s">
        <v>121</v>
      </c>
      <c r="P15" s="57" t="s">
        <v>121</v>
      </c>
    </row>
    <row r="16" spans="1:54" ht="15.75" x14ac:dyDescent="0.45">
      <c r="A16" s="137" t="s">
        <v>430</v>
      </c>
      <c r="B16" s="302" t="s">
        <v>170</v>
      </c>
      <c r="C16" s="162">
        <v>7549</v>
      </c>
      <c r="D16" s="162">
        <v>10379</v>
      </c>
      <c r="E16" s="162">
        <v>17</v>
      </c>
      <c r="F16" s="11">
        <v>0</v>
      </c>
      <c r="G16" s="269">
        <v>16</v>
      </c>
      <c r="H16" s="270">
        <f t="shared" si="0"/>
        <v>350595.44310504699</v>
      </c>
      <c r="I16" s="271">
        <f t="shared" si="1"/>
        <v>574.2482448006358</v>
      </c>
      <c r="J16" s="271">
        <f t="shared" si="2"/>
        <v>0</v>
      </c>
      <c r="K16" s="275"/>
      <c r="L16" s="285">
        <v>0</v>
      </c>
      <c r="N16" s="55" t="s">
        <v>116</v>
      </c>
      <c r="O16" s="56" t="s">
        <v>119</v>
      </c>
      <c r="P16" s="57" t="s">
        <v>119</v>
      </c>
    </row>
    <row r="17" spans="1:16" ht="15.75" x14ac:dyDescent="0.45">
      <c r="A17" s="137" t="s">
        <v>431</v>
      </c>
      <c r="B17" s="303" t="s">
        <v>418</v>
      </c>
      <c r="C17" s="162">
        <v>6082</v>
      </c>
      <c r="D17" s="162">
        <v>4177</v>
      </c>
      <c r="E17" s="162">
        <v>0</v>
      </c>
      <c r="F17" s="11">
        <v>0</v>
      </c>
      <c r="G17" s="269">
        <v>0</v>
      </c>
      <c r="H17" s="270">
        <f t="shared" si="0"/>
        <v>175129.06938507073</v>
      </c>
      <c r="I17" s="271">
        <f t="shared" si="1"/>
        <v>0</v>
      </c>
      <c r="J17" s="271">
        <f t="shared" si="2"/>
        <v>0</v>
      </c>
      <c r="K17" s="275"/>
      <c r="L17" s="285">
        <v>0</v>
      </c>
      <c r="N17" s="298" t="s">
        <v>328</v>
      </c>
      <c r="O17" s="141"/>
      <c r="P17" s="299"/>
    </row>
    <row r="18" spans="1:16" ht="15.75" x14ac:dyDescent="0.45">
      <c r="A18" s="137" t="s">
        <v>432</v>
      </c>
      <c r="B18" s="302" t="s">
        <v>170</v>
      </c>
      <c r="C18" s="162">
        <v>7462</v>
      </c>
      <c r="D18" s="162">
        <v>5196</v>
      </c>
      <c r="E18" s="162">
        <v>319</v>
      </c>
      <c r="F18" s="11">
        <v>5</v>
      </c>
      <c r="G18" s="269">
        <v>286</v>
      </c>
      <c r="H18" s="270">
        <f t="shared" si="0"/>
        <v>177563.65585633877</v>
      </c>
      <c r="I18" s="271">
        <f t="shared" si="1"/>
        <v>10901.232913428035</v>
      </c>
      <c r="J18" s="271">
        <f t="shared" si="2"/>
        <v>170.86571964620745</v>
      </c>
      <c r="K18" s="275"/>
      <c r="L18" s="285">
        <v>170.86571964620745</v>
      </c>
      <c r="N18" s="55" t="s">
        <v>439</v>
      </c>
      <c r="O18" s="56"/>
      <c r="P18" s="300"/>
    </row>
    <row r="19" spans="1:16" ht="15.75" x14ac:dyDescent="0.45">
      <c r="A19" s="137" t="s">
        <v>433</v>
      </c>
      <c r="B19" s="302" t="s">
        <v>170</v>
      </c>
      <c r="C19" s="162">
        <v>8558</v>
      </c>
      <c r="D19" s="162">
        <v>5451</v>
      </c>
      <c r="E19" s="162">
        <v>79</v>
      </c>
      <c r="F19" s="11">
        <v>3</v>
      </c>
      <c r="G19" s="269">
        <v>68</v>
      </c>
      <c r="H19" s="270">
        <f t="shared" si="0"/>
        <v>162421.71068006544</v>
      </c>
      <c r="I19" s="271">
        <f t="shared" si="1"/>
        <v>2353.9378359429775</v>
      </c>
      <c r="J19" s="271">
        <f t="shared" si="2"/>
        <v>89.390044402897871</v>
      </c>
      <c r="K19" s="275"/>
      <c r="L19" s="285">
        <v>89.390044402897871</v>
      </c>
      <c r="N19" s="55" t="s">
        <v>314</v>
      </c>
      <c r="O19" s="56">
        <v>2.5999999999999999E-3</v>
      </c>
      <c r="P19" s="300"/>
    </row>
    <row r="20" spans="1:16" ht="15.75" x14ac:dyDescent="0.45">
      <c r="A20" s="137" t="s">
        <v>434</v>
      </c>
      <c r="B20" s="303" t="s">
        <v>418</v>
      </c>
      <c r="C20" s="162">
        <v>7957</v>
      </c>
      <c r="D20" s="162">
        <v>4939</v>
      </c>
      <c r="E20" s="162">
        <v>16</v>
      </c>
      <c r="F20" s="11">
        <v>2</v>
      </c>
      <c r="G20" s="269">
        <v>12</v>
      </c>
      <c r="H20" s="270">
        <f t="shared" si="0"/>
        <v>158281.38745758453</v>
      </c>
      <c r="I20" s="271">
        <f t="shared" si="1"/>
        <v>512.75606384315711</v>
      </c>
      <c r="J20" s="271">
        <f t="shared" si="2"/>
        <v>64.094507980394638</v>
      </c>
      <c r="K20" s="275"/>
      <c r="L20" s="285">
        <v>64.094507980394638</v>
      </c>
      <c r="N20" s="55" t="s">
        <v>116</v>
      </c>
      <c r="O20" s="56" t="s">
        <v>118</v>
      </c>
      <c r="P20" s="300"/>
    </row>
    <row r="21" spans="1:16" ht="16.149999999999999" thickBot="1" x14ac:dyDescent="0.5">
      <c r="A21" s="153" t="s">
        <v>435</v>
      </c>
      <c r="B21" s="305" t="s">
        <v>170</v>
      </c>
      <c r="C21" s="286">
        <v>7604</v>
      </c>
      <c r="D21" s="286">
        <v>7019</v>
      </c>
      <c r="E21" s="286">
        <v>960</v>
      </c>
      <c r="F21" s="287">
        <v>9</v>
      </c>
      <c r="G21" s="288">
        <v>883</v>
      </c>
      <c r="H21" s="289">
        <f t="shared" si="0"/>
        <v>235382.03577064699</v>
      </c>
      <c r="I21" s="290">
        <f t="shared" si="1"/>
        <v>32193.582325092058</v>
      </c>
      <c r="J21" s="290">
        <f t="shared" si="2"/>
        <v>301.814834297738</v>
      </c>
      <c r="K21" s="291"/>
      <c r="L21" s="292">
        <v>301.814834297738</v>
      </c>
      <c r="N21" s="55" t="s">
        <v>319</v>
      </c>
      <c r="O21" s="56" t="s">
        <v>121</v>
      </c>
      <c r="P21" s="300"/>
    </row>
    <row r="22" spans="1:16" x14ac:dyDescent="0.45">
      <c r="G22"/>
      <c r="H22"/>
      <c r="I22"/>
      <c r="J22"/>
      <c r="K22"/>
      <c r="L22"/>
      <c r="M22"/>
      <c r="N22" s="55" t="s">
        <v>320</v>
      </c>
      <c r="O22" s="56" t="s">
        <v>321</v>
      </c>
      <c r="P22" s="300"/>
    </row>
    <row r="23" spans="1:16" ht="14.65" thickBot="1" x14ac:dyDescent="0.5">
      <c r="G23"/>
      <c r="H23" s="79" t="s">
        <v>485</v>
      </c>
      <c r="I23"/>
      <c r="J23"/>
      <c r="K23"/>
      <c r="L23"/>
      <c r="N23" s="64" t="s">
        <v>97</v>
      </c>
      <c r="O23" s="65" t="s">
        <v>440</v>
      </c>
      <c r="P23" s="154"/>
    </row>
    <row r="24" spans="1:16" x14ac:dyDescent="0.45">
      <c r="G24"/>
      <c r="H24" t="s">
        <v>486</v>
      </c>
      <c r="I24"/>
      <c r="J24"/>
      <c r="K24"/>
      <c r="L24"/>
    </row>
    <row r="25" spans="1:16" x14ac:dyDescent="0.45">
      <c r="G25"/>
      <c r="H25"/>
      <c r="I25"/>
      <c r="J25"/>
      <c r="K25"/>
      <c r="L25"/>
    </row>
    <row r="26" spans="1:16" x14ac:dyDescent="0.45">
      <c r="G26"/>
      <c r="H26"/>
      <c r="I26"/>
      <c r="J26"/>
      <c r="K26"/>
      <c r="L26"/>
    </row>
    <row r="27" spans="1:16" x14ac:dyDescent="0.45">
      <c r="G27"/>
      <c r="H27"/>
      <c r="I27"/>
      <c r="J27"/>
      <c r="K27"/>
      <c r="L27"/>
    </row>
    <row r="28" spans="1:16" x14ac:dyDescent="0.45">
      <c r="G28"/>
      <c r="H28"/>
      <c r="I28"/>
      <c r="J28"/>
      <c r="K28"/>
      <c r="L28"/>
    </row>
    <row r="29" spans="1:16" x14ac:dyDescent="0.45">
      <c r="G29"/>
      <c r="H29"/>
      <c r="I29"/>
      <c r="J29"/>
      <c r="K29"/>
      <c r="L29"/>
    </row>
    <row r="30" spans="1:16" x14ac:dyDescent="0.45">
      <c r="G30"/>
      <c r="H30"/>
      <c r="I30"/>
      <c r="J30"/>
      <c r="K30"/>
      <c r="L30"/>
    </row>
    <row r="31" spans="1:16" x14ac:dyDescent="0.45">
      <c r="G31"/>
      <c r="H31"/>
      <c r="I31"/>
      <c r="J31"/>
      <c r="K31"/>
      <c r="L31"/>
    </row>
    <row r="32" spans="1:16" x14ac:dyDescent="0.45">
      <c r="G32"/>
      <c r="H32"/>
      <c r="I32"/>
      <c r="J32"/>
      <c r="K32"/>
      <c r="L32"/>
    </row>
    <row r="33" spans="7:14" x14ac:dyDescent="0.45">
      <c r="G33"/>
      <c r="H33"/>
      <c r="I33"/>
      <c r="J33"/>
      <c r="K33"/>
      <c r="L33"/>
    </row>
    <row r="34" spans="7:14" x14ac:dyDescent="0.45">
      <c r="G34"/>
      <c r="H34"/>
      <c r="I34"/>
      <c r="J34"/>
      <c r="K34"/>
      <c r="L34"/>
    </row>
    <row r="35" spans="7:14" x14ac:dyDescent="0.45">
      <c r="G35"/>
      <c r="H35"/>
      <c r="I35"/>
      <c r="J35"/>
      <c r="K35"/>
      <c r="L35"/>
    </row>
    <row r="36" spans="7:14" x14ac:dyDescent="0.45">
      <c r="G36"/>
      <c r="H36"/>
      <c r="I36"/>
      <c r="J36"/>
      <c r="K36"/>
      <c r="L36"/>
    </row>
    <row r="37" spans="7:14" x14ac:dyDescent="0.45">
      <c r="G37"/>
      <c r="H37"/>
      <c r="I37"/>
      <c r="J37"/>
      <c r="K37"/>
      <c r="L37"/>
    </row>
    <row r="38" spans="7:14" x14ac:dyDescent="0.45">
      <c r="G38"/>
      <c r="H38"/>
      <c r="I38"/>
      <c r="J38"/>
      <c r="K38"/>
      <c r="L38"/>
    </row>
    <row r="39" spans="7:14" x14ac:dyDescent="0.45">
      <c r="G39"/>
      <c r="H39"/>
      <c r="I39"/>
      <c r="J39"/>
      <c r="K39"/>
      <c r="L39"/>
    </row>
    <row r="40" spans="7:14" x14ac:dyDescent="0.45">
      <c r="G40"/>
      <c r="H40"/>
      <c r="I40"/>
      <c r="J40"/>
      <c r="K40"/>
      <c r="L40"/>
    </row>
    <row r="41" spans="7:14" x14ac:dyDescent="0.45">
      <c r="G41"/>
      <c r="H41"/>
      <c r="I41"/>
      <c r="J41"/>
      <c r="K41"/>
      <c r="L41"/>
    </row>
    <row r="42" spans="7:14" x14ac:dyDescent="0.45">
      <c r="G42"/>
      <c r="H42"/>
      <c r="I42"/>
      <c r="J42"/>
      <c r="K42"/>
      <c r="L42"/>
    </row>
    <row r="43" spans="7:14" x14ac:dyDescent="0.45">
      <c r="G43"/>
      <c r="H43"/>
      <c r="I43"/>
      <c r="J43"/>
      <c r="K43"/>
      <c r="L43"/>
      <c r="M43"/>
      <c r="N43"/>
    </row>
    <row r="44" spans="7:14" x14ac:dyDescent="0.45">
      <c r="G44"/>
      <c r="H44"/>
      <c r="I44"/>
      <c r="J44"/>
      <c r="K44"/>
      <c r="L44"/>
      <c r="M44"/>
      <c r="N44"/>
    </row>
    <row r="45" spans="7:14" x14ac:dyDescent="0.45">
      <c r="G45"/>
      <c r="H45"/>
      <c r="I45"/>
      <c r="J45"/>
      <c r="K45"/>
      <c r="L45"/>
      <c r="M45"/>
      <c r="N45"/>
    </row>
    <row r="46" spans="7:14" x14ac:dyDescent="0.45">
      <c r="G46"/>
      <c r="H46"/>
      <c r="I46"/>
      <c r="J46"/>
      <c r="K46"/>
      <c r="L46"/>
      <c r="M46"/>
      <c r="N46"/>
    </row>
    <row r="47" spans="7:14" x14ac:dyDescent="0.45">
      <c r="G47"/>
      <c r="H47"/>
      <c r="I47"/>
      <c r="J47"/>
      <c r="K47"/>
      <c r="L47"/>
      <c r="M47"/>
      <c r="N47"/>
    </row>
    <row r="48" spans="7:14" x14ac:dyDescent="0.45">
      <c r="G48"/>
      <c r="H48"/>
      <c r="I48"/>
      <c r="J48"/>
      <c r="K48"/>
      <c r="L48"/>
      <c r="M48"/>
      <c r="N48"/>
    </row>
    <row r="49" spans="7:14" x14ac:dyDescent="0.45">
      <c r="G49"/>
      <c r="H49"/>
      <c r="I49"/>
      <c r="J49"/>
      <c r="K49"/>
      <c r="L49"/>
      <c r="M49"/>
      <c r="N49"/>
    </row>
    <row r="50" spans="7:14" x14ac:dyDescent="0.45">
      <c r="G50"/>
      <c r="H50"/>
      <c r="I50"/>
      <c r="J50"/>
      <c r="K50"/>
      <c r="L50"/>
      <c r="M50"/>
      <c r="N50"/>
    </row>
    <row r="51" spans="7:14" x14ac:dyDescent="0.45">
      <c r="G51"/>
      <c r="H51"/>
      <c r="I51"/>
      <c r="J51"/>
      <c r="K51"/>
      <c r="L51"/>
      <c r="M51"/>
      <c r="N51"/>
    </row>
    <row r="52" spans="7:14" x14ac:dyDescent="0.45">
      <c r="G52"/>
      <c r="H52"/>
      <c r="I52"/>
      <c r="J52"/>
      <c r="K52"/>
      <c r="L52"/>
      <c r="M52"/>
      <c r="N52"/>
    </row>
    <row r="53" spans="7:14" x14ac:dyDescent="0.45">
      <c r="G53"/>
      <c r="H53"/>
      <c r="I53"/>
      <c r="J53"/>
      <c r="K53"/>
      <c r="L53"/>
      <c r="M53"/>
      <c r="N53"/>
    </row>
    <row r="54" spans="7:14" x14ac:dyDescent="0.45">
      <c r="G54"/>
      <c r="H54"/>
      <c r="I54"/>
      <c r="J54"/>
      <c r="K54"/>
      <c r="L54"/>
      <c r="M54"/>
      <c r="N54"/>
    </row>
    <row r="55" spans="7:14" x14ac:dyDescent="0.45">
      <c r="G55"/>
      <c r="H55"/>
      <c r="I55"/>
      <c r="J55"/>
      <c r="K55"/>
      <c r="L55"/>
      <c r="M55"/>
      <c r="N55"/>
    </row>
    <row r="56" spans="7:14" x14ac:dyDescent="0.45">
      <c r="G56"/>
      <c r="H56"/>
      <c r="I56"/>
      <c r="J56"/>
      <c r="K56"/>
      <c r="L56"/>
      <c r="M56"/>
      <c r="N56"/>
    </row>
    <row r="57" spans="7:14" x14ac:dyDescent="0.45">
      <c r="G57"/>
      <c r="H57"/>
      <c r="I57"/>
      <c r="J57"/>
      <c r="K57"/>
      <c r="L57"/>
      <c r="M57"/>
      <c r="N57"/>
    </row>
    <row r="58" spans="7:14" x14ac:dyDescent="0.45">
      <c r="G58"/>
      <c r="H58"/>
      <c r="I58"/>
      <c r="J58"/>
      <c r="K58"/>
      <c r="L58"/>
      <c r="M58"/>
      <c r="N58"/>
    </row>
    <row r="59" spans="7:14" x14ac:dyDescent="0.45">
      <c r="G59"/>
      <c r="H59"/>
      <c r="I59"/>
      <c r="J59"/>
      <c r="K59"/>
      <c r="L59"/>
      <c r="M59"/>
      <c r="N59"/>
    </row>
    <row r="60" spans="7:14" x14ac:dyDescent="0.45">
      <c r="G60"/>
      <c r="H60"/>
      <c r="I60"/>
      <c r="J60"/>
      <c r="K60"/>
      <c r="L60"/>
      <c r="M60"/>
      <c r="N60"/>
    </row>
    <row r="61" spans="7:14" x14ac:dyDescent="0.45">
      <c r="G61"/>
      <c r="H61"/>
      <c r="I61"/>
      <c r="J61"/>
      <c r="K61"/>
      <c r="L61"/>
      <c r="M61"/>
      <c r="N61"/>
    </row>
    <row r="62" spans="7:14" x14ac:dyDescent="0.45">
      <c r="G62"/>
      <c r="H62"/>
      <c r="I62"/>
      <c r="J62"/>
      <c r="K62"/>
      <c r="L62"/>
      <c r="M62"/>
      <c r="N62"/>
    </row>
    <row r="63" spans="7:14" x14ac:dyDescent="0.45">
      <c r="G63"/>
      <c r="H63"/>
      <c r="I63"/>
      <c r="J63"/>
      <c r="K63"/>
      <c r="L63"/>
      <c r="M63"/>
      <c r="N63"/>
    </row>
    <row r="64" spans="7:14" x14ac:dyDescent="0.45">
      <c r="G64"/>
      <c r="H64"/>
      <c r="I64"/>
      <c r="J64"/>
      <c r="K64"/>
      <c r="L64"/>
      <c r="M64"/>
      <c r="N64"/>
    </row>
    <row r="65" spans="7:14" x14ac:dyDescent="0.45">
      <c r="G65"/>
      <c r="H65"/>
      <c r="I65"/>
      <c r="J65"/>
      <c r="K65"/>
      <c r="L65"/>
      <c r="M65"/>
      <c r="N65"/>
    </row>
    <row r="66" spans="7:14" x14ac:dyDescent="0.45">
      <c r="G66"/>
      <c r="H66"/>
      <c r="I66"/>
      <c r="J66"/>
      <c r="K66"/>
      <c r="L66"/>
      <c r="M66"/>
      <c r="N66"/>
    </row>
    <row r="67" spans="7:14" x14ac:dyDescent="0.45">
      <c r="G67"/>
      <c r="H67"/>
      <c r="I67"/>
      <c r="J67"/>
      <c r="K67"/>
      <c r="L67"/>
      <c r="M67"/>
      <c r="N67"/>
    </row>
    <row r="68" spans="7:14" x14ac:dyDescent="0.45">
      <c r="G68"/>
      <c r="H68"/>
      <c r="I68"/>
      <c r="J68"/>
      <c r="K68"/>
      <c r="L68"/>
      <c r="M68"/>
      <c r="N68"/>
    </row>
    <row r="69" spans="7:14" x14ac:dyDescent="0.45">
      <c r="G69"/>
      <c r="H69"/>
      <c r="I69"/>
      <c r="J69"/>
      <c r="K69"/>
      <c r="L69"/>
      <c r="M69"/>
      <c r="N69"/>
    </row>
    <row r="70" spans="7:14" x14ac:dyDescent="0.45">
      <c r="G70"/>
      <c r="H70"/>
      <c r="I70"/>
      <c r="J70"/>
      <c r="K70"/>
      <c r="L70"/>
      <c r="M70"/>
      <c r="N70"/>
    </row>
    <row r="71" spans="7:14" x14ac:dyDescent="0.45">
      <c r="G71"/>
      <c r="H71"/>
      <c r="I71"/>
      <c r="J71"/>
      <c r="K71"/>
      <c r="L71"/>
      <c r="M71"/>
      <c r="N71"/>
    </row>
    <row r="72" spans="7:14" x14ac:dyDescent="0.45">
      <c r="G72"/>
      <c r="H72"/>
      <c r="I72"/>
      <c r="J72"/>
      <c r="K72"/>
      <c r="L72"/>
      <c r="M72"/>
      <c r="N72"/>
    </row>
    <row r="73" spans="7:14" x14ac:dyDescent="0.45">
      <c r="G73"/>
      <c r="H73"/>
      <c r="I73"/>
      <c r="J73"/>
      <c r="K73"/>
      <c r="L73"/>
      <c r="M73"/>
      <c r="N73"/>
    </row>
    <row r="74" spans="7:14" x14ac:dyDescent="0.45">
      <c r="G74"/>
      <c r="H74"/>
      <c r="I74"/>
      <c r="J74"/>
      <c r="K74"/>
      <c r="L74"/>
      <c r="M74"/>
      <c r="N74"/>
    </row>
    <row r="75" spans="7:14" x14ac:dyDescent="0.45">
      <c r="G75"/>
      <c r="H75"/>
      <c r="I75"/>
      <c r="J75"/>
      <c r="K75"/>
      <c r="L75"/>
      <c r="M75"/>
      <c r="N75"/>
    </row>
    <row r="76" spans="7:14" x14ac:dyDescent="0.45">
      <c r="G76"/>
      <c r="H76"/>
      <c r="I76"/>
      <c r="J76"/>
      <c r="K76"/>
      <c r="L76"/>
      <c r="M76"/>
      <c r="N76"/>
    </row>
    <row r="77" spans="7:14" x14ac:dyDescent="0.45">
      <c r="G77"/>
      <c r="H77"/>
      <c r="I77"/>
      <c r="J77"/>
      <c r="K77"/>
      <c r="L77"/>
      <c r="M77"/>
      <c r="N77"/>
    </row>
    <row r="78" spans="7:14" x14ac:dyDescent="0.45">
      <c r="G78"/>
      <c r="H78"/>
      <c r="I78"/>
      <c r="J78"/>
      <c r="K78"/>
      <c r="L78"/>
      <c r="M78"/>
      <c r="N78"/>
    </row>
    <row r="79" spans="7:14" x14ac:dyDescent="0.45">
      <c r="G79"/>
      <c r="H79"/>
      <c r="I79"/>
      <c r="J79"/>
      <c r="K79"/>
      <c r="L79"/>
      <c r="M79"/>
      <c r="N79"/>
    </row>
    <row r="80" spans="7:14" x14ac:dyDescent="0.45">
      <c r="G80"/>
      <c r="H80"/>
      <c r="I80"/>
      <c r="J80"/>
      <c r="K80"/>
      <c r="L80"/>
      <c r="M80"/>
      <c r="N80"/>
    </row>
    <row r="81" spans="7:14" x14ac:dyDescent="0.45">
      <c r="G81"/>
      <c r="H81"/>
      <c r="I81"/>
      <c r="J81"/>
      <c r="K81"/>
      <c r="L81"/>
      <c r="M81"/>
      <c r="N81"/>
    </row>
    <row r="82" spans="7:14" x14ac:dyDescent="0.45">
      <c r="G82"/>
      <c r="H82"/>
      <c r="I82"/>
      <c r="J82"/>
      <c r="K82"/>
      <c r="L82"/>
      <c r="M82"/>
      <c r="N82"/>
    </row>
    <row r="83" spans="7:14" x14ac:dyDescent="0.45">
      <c r="G83"/>
      <c r="H83"/>
      <c r="I83"/>
      <c r="J83"/>
      <c r="K83"/>
      <c r="L83"/>
      <c r="M83"/>
      <c r="N83"/>
    </row>
    <row r="84" spans="7:14" x14ac:dyDescent="0.45">
      <c r="G84"/>
      <c r="H84"/>
      <c r="I84"/>
      <c r="J84"/>
      <c r="K84"/>
      <c r="L84"/>
      <c r="M84"/>
      <c r="N84"/>
    </row>
    <row r="85" spans="7:14" x14ac:dyDescent="0.45">
      <c r="G85"/>
      <c r="H85"/>
      <c r="I85"/>
      <c r="J85"/>
      <c r="K85"/>
      <c r="L85"/>
      <c r="M85"/>
      <c r="N85"/>
    </row>
    <row r="86" spans="7:14" x14ac:dyDescent="0.45">
      <c r="G86"/>
      <c r="H86"/>
      <c r="I86"/>
      <c r="J86"/>
      <c r="K86"/>
      <c r="L86"/>
      <c r="M86"/>
      <c r="N86"/>
    </row>
    <row r="87" spans="7:14" x14ac:dyDescent="0.45">
      <c r="G87"/>
      <c r="H87"/>
      <c r="I87"/>
      <c r="J87"/>
      <c r="K87"/>
      <c r="L87"/>
      <c r="M87"/>
      <c r="N87"/>
    </row>
    <row r="88" spans="7:14" x14ac:dyDescent="0.45">
      <c r="G88"/>
      <c r="H88"/>
      <c r="I88"/>
      <c r="J88"/>
      <c r="K88"/>
      <c r="L88"/>
      <c r="M88"/>
      <c r="N88"/>
    </row>
    <row r="89" spans="7:14" x14ac:dyDescent="0.45">
      <c r="G89"/>
      <c r="H89"/>
      <c r="I89"/>
      <c r="J89"/>
      <c r="K89"/>
      <c r="L89"/>
      <c r="M89"/>
      <c r="N89"/>
    </row>
    <row r="90" spans="7:14" x14ac:dyDescent="0.45">
      <c r="G90"/>
      <c r="H90"/>
      <c r="I90"/>
      <c r="J90"/>
      <c r="K90"/>
      <c r="L90"/>
      <c r="M90"/>
      <c r="N90"/>
    </row>
    <row r="91" spans="7:14" x14ac:dyDescent="0.45">
      <c r="G91"/>
      <c r="H91"/>
      <c r="I91"/>
      <c r="J91"/>
      <c r="K91"/>
      <c r="L91"/>
      <c r="M91"/>
      <c r="N91"/>
    </row>
    <row r="92" spans="7:14" x14ac:dyDescent="0.45">
      <c r="G92"/>
      <c r="H92"/>
      <c r="I92"/>
      <c r="J92"/>
      <c r="K92"/>
      <c r="L92"/>
      <c r="M92"/>
      <c r="N92"/>
    </row>
    <row r="93" spans="7:14" x14ac:dyDescent="0.45">
      <c r="G93"/>
      <c r="H93"/>
      <c r="I93"/>
      <c r="J93"/>
      <c r="K93"/>
      <c r="L93"/>
      <c r="M93"/>
      <c r="N93"/>
    </row>
    <row r="94" spans="7:14" x14ac:dyDescent="0.45">
      <c r="G94"/>
      <c r="H94"/>
      <c r="I94"/>
      <c r="J94"/>
      <c r="K94"/>
      <c r="L94"/>
      <c r="M94"/>
      <c r="N94"/>
    </row>
    <row r="95" spans="7:14" x14ac:dyDescent="0.45">
      <c r="G95"/>
      <c r="H95"/>
      <c r="I95"/>
      <c r="J95"/>
      <c r="K95"/>
      <c r="L95"/>
      <c r="M95"/>
      <c r="N95"/>
    </row>
    <row r="96" spans="7:14" x14ac:dyDescent="0.45">
      <c r="G96"/>
      <c r="H96"/>
      <c r="I96"/>
      <c r="J96"/>
      <c r="K96"/>
      <c r="L96"/>
      <c r="M96"/>
      <c r="N96"/>
    </row>
    <row r="97" spans="7:14" x14ac:dyDescent="0.45">
      <c r="G97"/>
      <c r="H97"/>
      <c r="I97"/>
      <c r="J97"/>
      <c r="K97"/>
      <c r="L97"/>
      <c r="M97"/>
      <c r="N97"/>
    </row>
    <row r="98" spans="7:14" x14ac:dyDescent="0.45">
      <c r="G98"/>
      <c r="H98"/>
      <c r="I98"/>
      <c r="J98"/>
      <c r="K98"/>
      <c r="L98"/>
      <c r="M98"/>
      <c r="N98"/>
    </row>
    <row r="99" spans="7:14" x14ac:dyDescent="0.45">
      <c r="G99"/>
      <c r="H99"/>
      <c r="I99"/>
      <c r="J99"/>
      <c r="K99"/>
      <c r="L99"/>
      <c r="M99"/>
      <c r="N99"/>
    </row>
    <row r="100" spans="7:14" x14ac:dyDescent="0.45">
      <c r="G100"/>
      <c r="H100"/>
      <c r="I100"/>
      <c r="J100"/>
      <c r="K100"/>
      <c r="L100"/>
      <c r="M100"/>
      <c r="N100"/>
    </row>
    <row r="101" spans="7:14" x14ac:dyDescent="0.45">
      <c r="G101"/>
      <c r="H101"/>
      <c r="I101"/>
      <c r="J101"/>
      <c r="K101"/>
      <c r="L101"/>
      <c r="M101"/>
      <c r="N101"/>
    </row>
    <row r="102" spans="7:14" x14ac:dyDescent="0.45">
      <c r="G102"/>
      <c r="H102"/>
      <c r="I102"/>
      <c r="J102"/>
      <c r="K102"/>
      <c r="L102"/>
      <c r="M102"/>
      <c r="N102"/>
    </row>
    <row r="103" spans="7:14" x14ac:dyDescent="0.45">
      <c r="G103"/>
      <c r="H103"/>
      <c r="I103"/>
      <c r="J103"/>
      <c r="K103"/>
      <c r="L103"/>
      <c r="M103"/>
      <c r="N103"/>
    </row>
    <row r="104" spans="7:14" x14ac:dyDescent="0.45">
      <c r="G104"/>
      <c r="H104"/>
      <c r="I104"/>
      <c r="J104"/>
      <c r="K104"/>
      <c r="L104"/>
      <c r="M104"/>
      <c r="N104"/>
    </row>
    <row r="105" spans="7:14" x14ac:dyDescent="0.45">
      <c r="G105"/>
      <c r="H105"/>
      <c r="I105"/>
      <c r="J105"/>
      <c r="K105"/>
      <c r="L105"/>
      <c r="M105"/>
      <c r="N105"/>
    </row>
    <row r="106" spans="7:14" x14ac:dyDescent="0.45">
      <c r="G106"/>
      <c r="H106"/>
      <c r="I106"/>
      <c r="J106"/>
      <c r="K106"/>
      <c r="L106"/>
      <c r="M106"/>
      <c r="N106"/>
    </row>
    <row r="107" spans="7:14" x14ac:dyDescent="0.45">
      <c r="G107"/>
      <c r="H107"/>
      <c r="I107"/>
      <c r="J107"/>
      <c r="K107"/>
      <c r="L107"/>
      <c r="M107"/>
      <c r="N107"/>
    </row>
    <row r="108" spans="7:14" x14ac:dyDescent="0.45">
      <c r="G108"/>
      <c r="H108"/>
      <c r="I108"/>
      <c r="J108"/>
      <c r="K108"/>
      <c r="L108"/>
      <c r="M108"/>
      <c r="N108"/>
    </row>
    <row r="109" spans="7:14" x14ac:dyDescent="0.45">
      <c r="G109"/>
      <c r="H109"/>
      <c r="I109"/>
      <c r="J109"/>
      <c r="K109"/>
      <c r="L109"/>
      <c r="M109"/>
      <c r="N109"/>
    </row>
    <row r="110" spans="7:14" x14ac:dyDescent="0.45">
      <c r="G110"/>
      <c r="H110"/>
      <c r="I110"/>
      <c r="J110"/>
      <c r="K110"/>
      <c r="L110"/>
      <c r="M110"/>
      <c r="N110"/>
    </row>
    <row r="111" spans="7:14" x14ac:dyDescent="0.45">
      <c r="G111"/>
      <c r="H111"/>
      <c r="I111"/>
      <c r="J111"/>
      <c r="K111"/>
      <c r="L111"/>
      <c r="M111"/>
      <c r="N111"/>
    </row>
    <row r="112" spans="7:14" x14ac:dyDescent="0.45">
      <c r="G112"/>
      <c r="H112"/>
      <c r="I112"/>
      <c r="J112"/>
      <c r="K112"/>
      <c r="L112"/>
      <c r="M112"/>
      <c r="N112"/>
    </row>
    <row r="113" spans="7:14" x14ac:dyDescent="0.45">
      <c r="G113"/>
      <c r="H113"/>
      <c r="I113"/>
      <c r="J113"/>
      <c r="K113"/>
      <c r="L113"/>
      <c r="M113"/>
      <c r="N113"/>
    </row>
    <row r="114" spans="7:14" x14ac:dyDescent="0.45">
      <c r="G114"/>
      <c r="H114"/>
      <c r="I114"/>
      <c r="J114"/>
      <c r="K114"/>
      <c r="L114"/>
      <c r="M114"/>
      <c r="N114"/>
    </row>
    <row r="115" spans="7:14" x14ac:dyDescent="0.45">
      <c r="G115"/>
      <c r="H115"/>
      <c r="I115"/>
      <c r="J115"/>
      <c r="K115"/>
      <c r="L115"/>
      <c r="M115"/>
      <c r="N115"/>
    </row>
    <row r="116" spans="7:14" x14ac:dyDescent="0.45">
      <c r="G116"/>
      <c r="H116"/>
      <c r="I116"/>
      <c r="J116"/>
      <c r="K116"/>
      <c r="L116"/>
      <c r="M116"/>
      <c r="N116"/>
    </row>
    <row r="117" spans="7:14" x14ac:dyDescent="0.45">
      <c r="G117"/>
      <c r="H117"/>
      <c r="I117"/>
      <c r="J117"/>
      <c r="K117"/>
      <c r="L117"/>
      <c r="M117"/>
      <c r="N117"/>
    </row>
    <row r="118" spans="7:14" x14ac:dyDescent="0.45">
      <c r="G118"/>
      <c r="H118"/>
      <c r="I118"/>
      <c r="J118"/>
      <c r="K118"/>
      <c r="L118"/>
      <c r="M118"/>
      <c r="N118"/>
    </row>
    <row r="119" spans="7:14" x14ac:dyDescent="0.45">
      <c r="G119"/>
      <c r="H119"/>
      <c r="I119"/>
      <c r="J119"/>
      <c r="K119"/>
      <c r="L119"/>
      <c r="M119"/>
      <c r="N119"/>
    </row>
    <row r="120" spans="7:14" x14ac:dyDescent="0.45">
      <c r="G120"/>
      <c r="H120"/>
      <c r="I120"/>
      <c r="J120"/>
      <c r="K120"/>
      <c r="L120"/>
      <c r="M120"/>
      <c r="N120"/>
    </row>
    <row r="121" spans="7:14" x14ac:dyDescent="0.45">
      <c r="G121"/>
      <c r="H121"/>
      <c r="I121"/>
      <c r="J121"/>
      <c r="K121"/>
      <c r="L121"/>
      <c r="M121"/>
      <c r="N121"/>
    </row>
    <row r="122" spans="7:14" x14ac:dyDescent="0.45">
      <c r="G122"/>
      <c r="H122"/>
      <c r="I122"/>
      <c r="J122"/>
      <c r="K122"/>
      <c r="L122"/>
      <c r="M122"/>
      <c r="N122"/>
    </row>
    <row r="123" spans="7:14" x14ac:dyDescent="0.45">
      <c r="G123"/>
      <c r="H123"/>
      <c r="I123"/>
      <c r="J123"/>
      <c r="K123"/>
      <c r="L123"/>
      <c r="M123"/>
      <c r="N123"/>
    </row>
    <row r="124" spans="7:14" x14ac:dyDescent="0.45">
      <c r="G124"/>
      <c r="H124"/>
      <c r="I124"/>
      <c r="J124"/>
      <c r="K124"/>
      <c r="L124"/>
      <c r="M124"/>
      <c r="N124"/>
    </row>
    <row r="125" spans="7:14" x14ac:dyDescent="0.45">
      <c r="G125"/>
      <c r="H125"/>
      <c r="I125"/>
      <c r="J125"/>
      <c r="K125"/>
      <c r="L125"/>
      <c r="M125"/>
      <c r="N125"/>
    </row>
    <row r="126" spans="7:14" x14ac:dyDescent="0.45">
      <c r="G126"/>
      <c r="H126"/>
      <c r="I126"/>
      <c r="J126"/>
      <c r="K126"/>
      <c r="L126"/>
      <c r="M126"/>
      <c r="N126"/>
    </row>
    <row r="127" spans="7:14" x14ac:dyDescent="0.45">
      <c r="G127"/>
      <c r="H127"/>
      <c r="I127"/>
      <c r="J127"/>
      <c r="K127"/>
      <c r="L127"/>
      <c r="M127"/>
      <c r="N127"/>
    </row>
    <row r="128" spans="7:14" x14ac:dyDescent="0.45">
      <c r="G128"/>
      <c r="H128"/>
      <c r="I128"/>
      <c r="J128"/>
      <c r="K128"/>
      <c r="L128"/>
      <c r="M128"/>
      <c r="N128"/>
    </row>
    <row r="129" spans="7:14" x14ac:dyDescent="0.45">
      <c r="G129"/>
      <c r="H129"/>
      <c r="I129"/>
      <c r="J129"/>
      <c r="K129"/>
      <c r="L129"/>
      <c r="M129"/>
      <c r="N129"/>
    </row>
    <row r="130" spans="7:14" x14ac:dyDescent="0.45">
      <c r="G130"/>
      <c r="H130"/>
      <c r="I130"/>
      <c r="J130"/>
      <c r="K130"/>
      <c r="L130"/>
      <c r="M130"/>
      <c r="N130"/>
    </row>
    <row r="131" spans="7:14" x14ac:dyDescent="0.45">
      <c r="G131"/>
      <c r="H131"/>
      <c r="I131"/>
      <c r="J131"/>
      <c r="K131"/>
      <c r="L131"/>
      <c r="M131"/>
      <c r="N131"/>
    </row>
    <row r="132" spans="7:14" x14ac:dyDescent="0.45">
      <c r="G132"/>
      <c r="H132"/>
      <c r="I132"/>
      <c r="J132"/>
      <c r="K132"/>
      <c r="L132"/>
      <c r="M132"/>
      <c r="N132"/>
    </row>
    <row r="133" spans="7:14" x14ac:dyDescent="0.45">
      <c r="G133"/>
      <c r="H133"/>
      <c r="I133"/>
      <c r="J133"/>
      <c r="K133"/>
      <c r="L133"/>
      <c r="M133"/>
      <c r="N133"/>
    </row>
    <row r="134" spans="7:14" x14ac:dyDescent="0.45">
      <c r="G134"/>
      <c r="H134"/>
      <c r="I134"/>
      <c r="J134"/>
      <c r="K134"/>
      <c r="L134"/>
      <c r="M134"/>
      <c r="N134"/>
    </row>
    <row r="135" spans="7:14" x14ac:dyDescent="0.45">
      <c r="G135"/>
      <c r="H135"/>
      <c r="I135"/>
      <c r="J135"/>
      <c r="K135"/>
      <c r="L135"/>
      <c r="M135"/>
      <c r="N135"/>
    </row>
    <row r="136" spans="7:14" x14ac:dyDescent="0.45">
      <c r="G136"/>
      <c r="H136"/>
      <c r="I136"/>
      <c r="J136"/>
      <c r="K136"/>
      <c r="L136"/>
      <c r="M136"/>
      <c r="N136"/>
    </row>
    <row r="137" spans="7:14" x14ac:dyDescent="0.45">
      <c r="G137"/>
      <c r="H137"/>
      <c r="I137"/>
      <c r="J137"/>
      <c r="K137"/>
      <c r="L137"/>
      <c r="M137"/>
      <c r="N137"/>
    </row>
    <row r="138" spans="7:14" x14ac:dyDescent="0.45">
      <c r="G138"/>
      <c r="H138"/>
      <c r="I138"/>
      <c r="J138"/>
      <c r="K138"/>
      <c r="L138"/>
      <c r="M138"/>
      <c r="N138"/>
    </row>
    <row r="139" spans="7:14" x14ac:dyDescent="0.45">
      <c r="G139"/>
      <c r="H139"/>
      <c r="I139"/>
      <c r="J139"/>
      <c r="K139"/>
      <c r="L139"/>
      <c r="M139"/>
      <c r="N139"/>
    </row>
    <row r="140" spans="7:14" x14ac:dyDescent="0.45">
      <c r="G140"/>
      <c r="H140"/>
      <c r="I140"/>
      <c r="J140"/>
      <c r="K140"/>
      <c r="L140"/>
      <c r="M140"/>
      <c r="N140"/>
    </row>
    <row r="141" spans="7:14" x14ac:dyDescent="0.45">
      <c r="G141"/>
      <c r="H141"/>
      <c r="I141"/>
      <c r="J141"/>
      <c r="K141"/>
      <c r="L141"/>
      <c r="M141"/>
      <c r="N141"/>
    </row>
    <row r="142" spans="7:14" x14ac:dyDescent="0.45">
      <c r="G142"/>
      <c r="H142"/>
      <c r="I142"/>
      <c r="J142"/>
      <c r="K142"/>
      <c r="L142"/>
      <c r="M142"/>
      <c r="N142"/>
    </row>
    <row r="143" spans="7:14" x14ac:dyDescent="0.45">
      <c r="G143"/>
      <c r="H143"/>
      <c r="I143"/>
      <c r="J143"/>
      <c r="K143"/>
      <c r="L143"/>
      <c r="M143"/>
      <c r="N143"/>
    </row>
    <row r="144" spans="7:14" x14ac:dyDescent="0.45">
      <c r="G144"/>
      <c r="H144"/>
      <c r="I144"/>
      <c r="J144"/>
      <c r="K144"/>
      <c r="L144"/>
      <c r="M144"/>
      <c r="N144"/>
    </row>
    <row r="145" spans="7:14" x14ac:dyDescent="0.45">
      <c r="G145"/>
      <c r="H145"/>
      <c r="I145"/>
      <c r="J145"/>
      <c r="K145"/>
      <c r="L145"/>
      <c r="M145"/>
      <c r="N145"/>
    </row>
    <row r="146" spans="7:14" x14ac:dyDescent="0.45">
      <c r="G146"/>
      <c r="H146"/>
      <c r="I146"/>
      <c r="J146"/>
      <c r="K146"/>
      <c r="L146"/>
      <c r="M146"/>
      <c r="N146"/>
    </row>
    <row r="147" spans="7:14" x14ac:dyDescent="0.45">
      <c r="G147"/>
      <c r="H147"/>
      <c r="I147"/>
      <c r="J147"/>
      <c r="K147"/>
      <c r="L147"/>
      <c r="M147"/>
      <c r="N147"/>
    </row>
    <row r="148" spans="7:14" x14ac:dyDescent="0.45">
      <c r="G148"/>
      <c r="H148"/>
      <c r="I148"/>
      <c r="J148"/>
      <c r="K148"/>
      <c r="L148"/>
      <c r="M148"/>
      <c r="N148"/>
    </row>
    <row r="149" spans="7:14" x14ac:dyDescent="0.45">
      <c r="G149"/>
      <c r="H149"/>
      <c r="I149"/>
      <c r="J149"/>
      <c r="K149"/>
      <c r="L149"/>
      <c r="M149"/>
      <c r="N149"/>
    </row>
    <row r="150" spans="7:14" x14ac:dyDescent="0.45">
      <c r="G150"/>
      <c r="H150"/>
      <c r="I150"/>
      <c r="J150"/>
      <c r="K150"/>
      <c r="L150"/>
      <c r="M150"/>
      <c r="N150"/>
    </row>
    <row r="151" spans="7:14" x14ac:dyDescent="0.45">
      <c r="G151"/>
      <c r="H151"/>
      <c r="I151"/>
      <c r="J151"/>
      <c r="K151"/>
      <c r="L151"/>
      <c r="M151"/>
      <c r="N151"/>
    </row>
    <row r="152" spans="7:14" x14ac:dyDescent="0.45">
      <c r="G152"/>
      <c r="H152"/>
      <c r="I152"/>
      <c r="J152"/>
      <c r="K152"/>
      <c r="L152"/>
      <c r="M152"/>
      <c r="N152"/>
    </row>
    <row r="153" spans="7:14" x14ac:dyDescent="0.45">
      <c r="G153"/>
      <c r="H153"/>
      <c r="I153"/>
      <c r="J153"/>
      <c r="K153"/>
      <c r="L153"/>
      <c r="M153"/>
      <c r="N153"/>
    </row>
    <row r="154" spans="7:14" x14ac:dyDescent="0.45">
      <c r="G154"/>
      <c r="H154"/>
      <c r="I154"/>
      <c r="J154"/>
      <c r="K154"/>
      <c r="L154"/>
      <c r="M154"/>
      <c r="N154"/>
    </row>
    <row r="155" spans="7:14" x14ac:dyDescent="0.45">
      <c r="G155"/>
      <c r="H155"/>
      <c r="I155"/>
      <c r="J155"/>
      <c r="K155"/>
      <c r="L155"/>
      <c r="M155"/>
      <c r="N155"/>
    </row>
    <row r="156" spans="7:14" x14ac:dyDescent="0.45">
      <c r="G156"/>
      <c r="H156"/>
      <c r="I156"/>
      <c r="J156"/>
      <c r="K156"/>
      <c r="L156"/>
      <c r="M156"/>
      <c r="N156"/>
    </row>
    <row r="157" spans="7:14" x14ac:dyDescent="0.45">
      <c r="G157"/>
      <c r="H157"/>
      <c r="I157"/>
      <c r="J157"/>
      <c r="K157"/>
      <c r="L157"/>
      <c r="M157"/>
      <c r="N157"/>
    </row>
    <row r="158" spans="7:14" x14ac:dyDescent="0.45">
      <c r="G158"/>
      <c r="H158"/>
      <c r="I158"/>
      <c r="J158"/>
      <c r="K158"/>
      <c r="L158"/>
      <c r="M158"/>
      <c r="N158"/>
    </row>
    <row r="159" spans="7:14" x14ac:dyDescent="0.45">
      <c r="G159"/>
      <c r="H159"/>
      <c r="I159"/>
      <c r="J159"/>
      <c r="K159"/>
      <c r="L159"/>
      <c r="M159"/>
      <c r="N159"/>
    </row>
    <row r="160" spans="7:14" x14ac:dyDescent="0.45">
      <c r="G160"/>
      <c r="H160"/>
      <c r="I160"/>
      <c r="J160"/>
      <c r="K160"/>
      <c r="L160"/>
      <c r="M160"/>
      <c r="N160"/>
    </row>
    <row r="161" spans="7:14" x14ac:dyDescent="0.45">
      <c r="G161"/>
      <c r="H161"/>
      <c r="I161"/>
      <c r="J161"/>
      <c r="K161"/>
      <c r="L161"/>
      <c r="M161"/>
      <c r="N161"/>
    </row>
    <row r="162" spans="7:14" x14ac:dyDescent="0.45">
      <c r="G162"/>
      <c r="H162"/>
      <c r="I162"/>
      <c r="J162"/>
      <c r="K162"/>
      <c r="L162"/>
      <c r="M162"/>
      <c r="N162"/>
    </row>
    <row r="163" spans="7:14" x14ac:dyDescent="0.45">
      <c r="G163"/>
      <c r="H163"/>
      <c r="I163"/>
      <c r="J163"/>
      <c r="K163"/>
      <c r="L163"/>
      <c r="M163"/>
      <c r="N163"/>
    </row>
    <row r="164" spans="7:14" x14ac:dyDescent="0.45">
      <c r="G164"/>
      <c r="H164"/>
      <c r="I164"/>
      <c r="J164"/>
      <c r="K164"/>
      <c r="L164"/>
      <c r="M164"/>
      <c r="N164"/>
    </row>
    <row r="165" spans="7:14" x14ac:dyDescent="0.45">
      <c r="G165"/>
      <c r="H165"/>
      <c r="I165"/>
      <c r="J165"/>
      <c r="K165"/>
      <c r="L165"/>
      <c r="M165"/>
      <c r="N165"/>
    </row>
    <row r="166" spans="7:14" x14ac:dyDescent="0.45">
      <c r="G166"/>
      <c r="H166"/>
      <c r="I166"/>
      <c r="J166"/>
      <c r="K166"/>
      <c r="L166"/>
      <c r="M166"/>
      <c r="N166"/>
    </row>
    <row r="167" spans="7:14" x14ac:dyDescent="0.45">
      <c r="G167"/>
      <c r="H167"/>
      <c r="I167"/>
      <c r="J167"/>
      <c r="K167"/>
      <c r="L167"/>
      <c r="M167"/>
      <c r="N167"/>
    </row>
    <row r="168" spans="7:14" x14ac:dyDescent="0.45">
      <c r="G168"/>
      <c r="H168"/>
      <c r="I168"/>
      <c r="J168"/>
      <c r="K168"/>
      <c r="L168"/>
      <c r="M168"/>
      <c r="N168"/>
    </row>
    <row r="169" spans="7:14" x14ac:dyDescent="0.45">
      <c r="G169"/>
      <c r="H169"/>
      <c r="I169"/>
      <c r="J169"/>
      <c r="K169"/>
      <c r="L169"/>
      <c r="M169"/>
      <c r="N169"/>
    </row>
    <row r="170" spans="7:14" x14ac:dyDescent="0.45">
      <c r="G170"/>
      <c r="H170"/>
      <c r="I170"/>
      <c r="J170"/>
      <c r="K170"/>
      <c r="L170"/>
      <c r="M170"/>
      <c r="N170"/>
    </row>
    <row r="171" spans="7:14" x14ac:dyDescent="0.45">
      <c r="G171"/>
      <c r="H171"/>
      <c r="I171"/>
      <c r="J171"/>
      <c r="K171"/>
      <c r="L171"/>
      <c r="M171"/>
      <c r="N171"/>
    </row>
    <row r="172" spans="7:14" x14ac:dyDescent="0.45">
      <c r="G172"/>
      <c r="H172"/>
      <c r="I172"/>
      <c r="J172"/>
      <c r="K172"/>
      <c r="L172"/>
      <c r="M172"/>
      <c r="N172"/>
    </row>
    <row r="173" spans="7:14" x14ac:dyDescent="0.45">
      <c r="G173"/>
      <c r="H173"/>
      <c r="I173"/>
      <c r="J173"/>
      <c r="K173"/>
      <c r="L173"/>
      <c r="M173"/>
      <c r="N173"/>
    </row>
    <row r="174" spans="7:14" x14ac:dyDescent="0.45">
      <c r="G174"/>
      <c r="H174"/>
      <c r="I174"/>
      <c r="J174"/>
      <c r="K174"/>
      <c r="L174"/>
      <c r="M174"/>
      <c r="N174"/>
    </row>
    <row r="175" spans="7:14" x14ac:dyDescent="0.45">
      <c r="G175"/>
      <c r="H175"/>
      <c r="I175"/>
      <c r="J175"/>
      <c r="K175"/>
      <c r="L175"/>
      <c r="M175"/>
      <c r="N175"/>
    </row>
    <row r="176" spans="7:14" x14ac:dyDescent="0.45">
      <c r="G176"/>
      <c r="H176"/>
      <c r="I176"/>
      <c r="J176"/>
      <c r="K176"/>
      <c r="L176"/>
      <c r="M176"/>
      <c r="N176"/>
    </row>
    <row r="177" spans="7:14" x14ac:dyDescent="0.45">
      <c r="G177"/>
      <c r="H177"/>
      <c r="I177"/>
      <c r="J177"/>
      <c r="K177"/>
      <c r="L177"/>
      <c r="M177"/>
      <c r="N177"/>
    </row>
    <row r="178" spans="7:14" x14ac:dyDescent="0.45">
      <c r="G178"/>
      <c r="H178"/>
      <c r="I178"/>
      <c r="J178"/>
      <c r="K178"/>
      <c r="L178"/>
      <c r="M178"/>
      <c r="N178"/>
    </row>
    <row r="179" spans="7:14" x14ac:dyDescent="0.45">
      <c r="G179"/>
      <c r="H179"/>
      <c r="I179"/>
      <c r="J179"/>
      <c r="K179"/>
      <c r="L179"/>
      <c r="M179"/>
      <c r="N179"/>
    </row>
    <row r="180" spans="7:14" x14ac:dyDescent="0.45">
      <c r="G180"/>
      <c r="H180"/>
      <c r="I180"/>
      <c r="J180"/>
      <c r="K180"/>
      <c r="L180"/>
      <c r="M180"/>
      <c r="N180"/>
    </row>
    <row r="181" spans="7:14" x14ac:dyDescent="0.45">
      <c r="G181"/>
      <c r="H181"/>
      <c r="I181"/>
      <c r="J181"/>
      <c r="K181"/>
      <c r="L181"/>
      <c r="M181"/>
      <c r="N181"/>
    </row>
    <row r="182" spans="7:14" x14ac:dyDescent="0.45">
      <c r="G182"/>
      <c r="H182"/>
      <c r="I182"/>
      <c r="J182"/>
      <c r="K182"/>
      <c r="L182"/>
      <c r="M182"/>
      <c r="N182"/>
    </row>
    <row r="183" spans="7:14" x14ac:dyDescent="0.45">
      <c r="G183"/>
      <c r="H183"/>
      <c r="I183"/>
      <c r="J183"/>
      <c r="K183"/>
      <c r="L183"/>
      <c r="M183"/>
      <c r="N183"/>
    </row>
    <row r="184" spans="7:14" x14ac:dyDescent="0.45">
      <c r="G184"/>
      <c r="H184"/>
      <c r="I184"/>
      <c r="J184"/>
      <c r="K184"/>
      <c r="L184"/>
      <c r="M184"/>
      <c r="N184"/>
    </row>
    <row r="185" spans="7:14" x14ac:dyDescent="0.45">
      <c r="G185"/>
      <c r="H185"/>
      <c r="I185"/>
      <c r="J185"/>
      <c r="K185"/>
      <c r="L185"/>
      <c r="M185"/>
      <c r="N185"/>
    </row>
    <row r="186" spans="7:14" x14ac:dyDescent="0.45">
      <c r="G186"/>
      <c r="H186"/>
      <c r="I186"/>
      <c r="J186"/>
      <c r="K186"/>
      <c r="L186"/>
      <c r="M186"/>
      <c r="N186"/>
    </row>
    <row r="187" spans="7:14" x14ac:dyDescent="0.45">
      <c r="G187"/>
      <c r="H187"/>
      <c r="I187"/>
      <c r="J187"/>
      <c r="K187"/>
      <c r="L187"/>
      <c r="M187"/>
      <c r="N187"/>
    </row>
    <row r="188" spans="7:14" x14ac:dyDescent="0.45">
      <c r="G188"/>
      <c r="H188"/>
      <c r="I188"/>
      <c r="J188"/>
      <c r="K188"/>
      <c r="L188"/>
      <c r="M188"/>
      <c r="N188"/>
    </row>
    <row r="189" spans="7:14" x14ac:dyDescent="0.45">
      <c r="G189"/>
      <c r="H189"/>
      <c r="I189"/>
      <c r="J189"/>
      <c r="K189"/>
      <c r="L189"/>
      <c r="M189"/>
      <c r="N189"/>
    </row>
    <row r="190" spans="7:14" x14ac:dyDescent="0.45">
      <c r="G190"/>
      <c r="H190"/>
      <c r="I190"/>
      <c r="J190"/>
      <c r="K190"/>
      <c r="L190"/>
      <c r="M190"/>
      <c r="N190"/>
    </row>
    <row r="191" spans="7:14" x14ac:dyDescent="0.45">
      <c r="G191"/>
      <c r="H191"/>
      <c r="I191"/>
      <c r="J191"/>
      <c r="K191"/>
      <c r="L191"/>
      <c r="M191"/>
      <c r="N191"/>
    </row>
    <row r="192" spans="7:14" x14ac:dyDescent="0.45">
      <c r="G192"/>
      <c r="H192"/>
      <c r="I192"/>
      <c r="J192"/>
      <c r="K192"/>
      <c r="L192"/>
      <c r="M192"/>
      <c r="N192"/>
    </row>
    <row r="193" spans="7:14" x14ac:dyDescent="0.45">
      <c r="G193"/>
      <c r="H193"/>
      <c r="I193"/>
      <c r="J193"/>
      <c r="K193"/>
      <c r="L193"/>
      <c r="M193"/>
      <c r="N193"/>
    </row>
    <row r="194" spans="7:14" x14ac:dyDescent="0.45">
      <c r="G194"/>
      <c r="H194"/>
      <c r="I194"/>
      <c r="J194"/>
      <c r="K194"/>
      <c r="L194"/>
      <c r="M194"/>
      <c r="N194"/>
    </row>
    <row r="195" spans="7:14" x14ac:dyDescent="0.45">
      <c r="G195"/>
      <c r="H195"/>
      <c r="I195"/>
      <c r="J195"/>
      <c r="K195"/>
      <c r="L195"/>
      <c r="M195"/>
      <c r="N195"/>
    </row>
    <row r="196" spans="7:14" x14ac:dyDescent="0.45">
      <c r="G196"/>
      <c r="H196"/>
      <c r="I196"/>
      <c r="J196"/>
      <c r="K196"/>
      <c r="L196"/>
      <c r="M196"/>
      <c r="N196"/>
    </row>
    <row r="197" spans="7:14" x14ac:dyDescent="0.45">
      <c r="G197"/>
      <c r="H197"/>
      <c r="I197"/>
      <c r="J197"/>
      <c r="K197"/>
      <c r="L197"/>
      <c r="M197"/>
      <c r="N197"/>
    </row>
    <row r="198" spans="7:14" x14ac:dyDescent="0.45">
      <c r="G198"/>
      <c r="H198"/>
      <c r="I198"/>
      <c r="J198"/>
      <c r="K198"/>
      <c r="L198"/>
      <c r="M198"/>
      <c r="N198"/>
    </row>
    <row r="199" spans="7:14" x14ac:dyDescent="0.45">
      <c r="G199"/>
      <c r="H199"/>
      <c r="I199"/>
      <c r="J199"/>
      <c r="K199"/>
      <c r="L199"/>
      <c r="M199"/>
      <c r="N199"/>
    </row>
    <row r="200" spans="7:14" x14ac:dyDescent="0.45">
      <c r="G200"/>
      <c r="H200"/>
      <c r="I200"/>
      <c r="J200"/>
      <c r="K200"/>
      <c r="L200"/>
      <c r="M200"/>
      <c r="N200"/>
    </row>
    <row r="201" spans="7:14" x14ac:dyDescent="0.45">
      <c r="G201"/>
      <c r="H201"/>
      <c r="I201"/>
      <c r="J201"/>
      <c r="K201"/>
      <c r="L201"/>
      <c r="M201"/>
      <c r="N201"/>
    </row>
    <row r="202" spans="7:14" x14ac:dyDescent="0.45">
      <c r="G202"/>
      <c r="H202"/>
      <c r="I202"/>
      <c r="J202"/>
      <c r="K202"/>
      <c r="L202"/>
      <c r="M202"/>
      <c r="N202"/>
    </row>
    <row r="203" spans="7:14" x14ac:dyDescent="0.45">
      <c r="G203"/>
      <c r="H203"/>
      <c r="I203"/>
      <c r="J203"/>
      <c r="K203"/>
      <c r="L203"/>
      <c r="M203"/>
      <c r="N203"/>
    </row>
    <row r="204" spans="7:14" x14ac:dyDescent="0.45">
      <c r="G204"/>
      <c r="H204"/>
      <c r="I204"/>
      <c r="J204"/>
      <c r="K204"/>
      <c r="L204"/>
      <c r="M204"/>
      <c r="N204"/>
    </row>
    <row r="205" spans="7:14" x14ac:dyDescent="0.45">
      <c r="G205"/>
      <c r="H205"/>
      <c r="I205"/>
      <c r="J205"/>
      <c r="K205"/>
      <c r="L205"/>
      <c r="M205"/>
      <c r="N205"/>
    </row>
    <row r="206" spans="7:14" x14ac:dyDescent="0.45">
      <c r="G206"/>
      <c r="H206"/>
      <c r="I206"/>
      <c r="J206"/>
      <c r="K206"/>
      <c r="L206"/>
      <c r="M206"/>
      <c r="N206"/>
    </row>
    <row r="207" spans="7:14" x14ac:dyDescent="0.45">
      <c r="G207"/>
      <c r="H207"/>
      <c r="I207"/>
      <c r="J207"/>
      <c r="K207"/>
      <c r="L207"/>
      <c r="M207"/>
      <c r="N207"/>
    </row>
    <row r="208" spans="7:14" x14ac:dyDescent="0.45">
      <c r="G208"/>
      <c r="H208"/>
      <c r="I208"/>
      <c r="J208"/>
      <c r="K208"/>
      <c r="L208"/>
      <c r="M208"/>
      <c r="N208"/>
    </row>
    <row r="209" spans="7:14" x14ac:dyDescent="0.45">
      <c r="G209"/>
      <c r="H209"/>
      <c r="I209"/>
      <c r="J209"/>
      <c r="K209"/>
      <c r="L209"/>
      <c r="M209"/>
      <c r="N209"/>
    </row>
    <row r="210" spans="7:14" x14ac:dyDescent="0.45">
      <c r="G210"/>
      <c r="H210"/>
      <c r="I210"/>
      <c r="J210"/>
      <c r="K210"/>
      <c r="L210"/>
      <c r="M210"/>
      <c r="N210"/>
    </row>
    <row r="211" spans="7:14" x14ac:dyDescent="0.45">
      <c r="G211"/>
      <c r="H211"/>
      <c r="I211"/>
      <c r="J211"/>
      <c r="K211"/>
      <c r="L211"/>
      <c r="M211"/>
      <c r="N211"/>
    </row>
    <row r="212" spans="7:14" x14ac:dyDescent="0.45">
      <c r="G212"/>
      <c r="H212"/>
      <c r="I212"/>
      <c r="J212"/>
      <c r="K212"/>
      <c r="L212"/>
      <c r="M212"/>
      <c r="N212"/>
    </row>
    <row r="213" spans="7:14" x14ac:dyDescent="0.45">
      <c r="G213"/>
      <c r="H213"/>
      <c r="I213"/>
      <c r="J213"/>
      <c r="K213"/>
      <c r="L213"/>
      <c r="M213"/>
      <c r="N213"/>
    </row>
    <row r="214" spans="7:14" x14ac:dyDescent="0.45">
      <c r="G214"/>
      <c r="H214"/>
      <c r="I214"/>
      <c r="J214"/>
      <c r="K214"/>
      <c r="L214"/>
      <c r="M214"/>
      <c r="N214"/>
    </row>
    <row r="215" spans="7:14" x14ac:dyDescent="0.45">
      <c r="G215"/>
      <c r="H215"/>
      <c r="I215"/>
      <c r="J215"/>
      <c r="K215"/>
      <c r="L215"/>
      <c r="M215"/>
      <c r="N215"/>
    </row>
    <row r="216" spans="7:14" x14ac:dyDescent="0.45">
      <c r="G216"/>
      <c r="H216"/>
      <c r="I216"/>
      <c r="J216"/>
      <c r="K216"/>
      <c r="L216"/>
      <c r="M216"/>
      <c r="N216"/>
    </row>
    <row r="217" spans="7:14" x14ac:dyDescent="0.45">
      <c r="G217"/>
      <c r="H217"/>
      <c r="I217"/>
      <c r="J217"/>
      <c r="K217"/>
      <c r="L217"/>
      <c r="M217"/>
      <c r="N217"/>
    </row>
    <row r="218" spans="7:14" x14ac:dyDescent="0.45">
      <c r="G218"/>
      <c r="H218"/>
      <c r="I218"/>
      <c r="J218"/>
      <c r="K218"/>
      <c r="L218"/>
      <c r="M218"/>
      <c r="N218"/>
    </row>
    <row r="219" spans="7:14" x14ac:dyDescent="0.45">
      <c r="G219"/>
      <c r="H219"/>
      <c r="I219"/>
      <c r="J219"/>
      <c r="K219"/>
      <c r="L219"/>
      <c r="M219"/>
      <c r="N219"/>
    </row>
    <row r="220" spans="7:14" x14ac:dyDescent="0.45">
      <c r="G220"/>
      <c r="H220"/>
      <c r="I220"/>
      <c r="J220"/>
      <c r="K220"/>
      <c r="L220"/>
      <c r="M220"/>
      <c r="N220"/>
    </row>
    <row r="221" spans="7:14" x14ac:dyDescent="0.45">
      <c r="G221"/>
      <c r="H221"/>
      <c r="I221"/>
      <c r="J221"/>
      <c r="K221"/>
      <c r="L221"/>
      <c r="M221"/>
      <c r="N221"/>
    </row>
    <row r="222" spans="7:14" x14ac:dyDescent="0.45">
      <c r="G222"/>
      <c r="H222"/>
      <c r="I222"/>
      <c r="J222"/>
      <c r="K222"/>
      <c r="L222"/>
      <c r="M222"/>
      <c r="N222"/>
    </row>
    <row r="223" spans="7:14" x14ac:dyDescent="0.45">
      <c r="G223"/>
      <c r="H223"/>
      <c r="I223"/>
      <c r="J223"/>
      <c r="K223"/>
      <c r="L223"/>
      <c r="M223"/>
      <c r="N223"/>
    </row>
    <row r="224" spans="7:14" x14ac:dyDescent="0.45">
      <c r="G224"/>
      <c r="H224"/>
      <c r="I224"/>
      <c r="J224"/>
      <c r="K224"/>
      <c r="L224"/>
      <c r="M224"/>
      <c r="N224"/>
    </row>
    <row r="225" spans="7:14" x14ac:dyDescent="0.45">
      <c r="G225"/>
      <c r="H225"/>
      <c r="I225"/>
      <c r="J225"/>
      <c r="K225"/>
      <c r="L225"/>
      <c r="M225"/>
      <c r="N225"/>
    </row>
    <row r="226" spans="7:14" x14ac:dyDescent="0.45">
      <c r="G226"/>
      <c r="H226"/>
      <c r="I226"/>
      <c r="J226"/>
      <c r="K226"/>
      <c r="L226"/>
      <c r="M226"/>
      <c r="N226"/>
    </row>
    <row r="227" spans="7:14" x14ac:dyDescent="0.45">
      <c r="G227"/>
      <c r="H227"/>
      <c r="I227"/>
      <c r="J227"/>
      <c r="K227"/>
      <c r="L227"/>
      <c r="M227"/>
      <c r="N227"/>
    </row>
    <row r="228" spans="7:14" x14ac:dyDescent="0.45">
      <c r="G228"/>
      <c r="H228"/>
      <c r="I228"/>
      <c r="J228"/>
      <c r="K228"/>
      <c r="L228"/>
      <c r="M228"/>
      <c r="N228"/>
    </row>
    <row r="229" spans="7:14" x14ac:dyDescent="0.45">
      <c r="G229"/>
      <c r="H229"/>
      <c r="I229"/>
      <c r="J229"/>
      <c r="K229"/>
      <c r="L229"/>
      <c r="M229"/>
      <c r="N229"/>
    </row>
    <row r="230" spans="7:14" x14ac:dyDescent="0.45">
      <c r="G230"/>
      <c r="H230"/>
      <c r="I230"/>
      <c r="J230"/>
      <c r="K230"/>
      <c r="L230"/>
      <c r="M230"/>
      <c r="N230"/>
    </row>
    <row r="231" spans="7:14" x14ac:dyDescent="0.45">
      <c r="G231"/>
      <c r="H231"/>
      <c r="I231"/>
      <c r="J231"/>
      <c r="K231"/>
      <c r="L231"/>
      <c r="M231"/>
      <c r="N231"/>
    </row>
    <row r="232" spans="7:14" x14ac:dyDescent="0.45">
      <c r="G232"/>
      <c r="H232"/>
      <c r="I232"/>
      <c r="J232"/>
      <c r="K232"/>
      <c r="L232"/>
      <c r="M232"/>
      <c r="N232"/>
    </row>
    <row r="233" spans="7:14" x14ac:dyDescent="0.45">
      <c r="G233"/>
      <c r="H233"/>
      <c r="I233"/>
      <c r="J233"/>
      <c r="K233"/>
      <c r="L233"/>
      <c r="M233"/>
      <c r="N233"/>
    </row>
    <row r="234" spans="7:14" x14ac:dyDescent="0.45">
      <c r="G234"/>
      <c r="H234"/>
      <c r="I234"/>
      <c r="J234"/>
      <c r="K234"/>
      <c r="L234"/>
      <c r="M234"/>
      <c r="N234"/>
    </row>
    <row r="235" spans="7:14" x14ac:dyDescent="0.45">
      <c r="G235"/>
      <c r="H235"/>
      <c r="I235"/>
      <c r="J235"/>
      <c r="K235"/>
      <c r="L235"/>
      <c r="M235"/>
      <c r="N235"/>
    </row>
    <row r="236" spans="7:14" x14ac:dyDescent="0.45">
      <c r="G236"/>
      <c r="H236"/>
      <c r="I236"/>
      <c r="J236"/>
      <c r="K236"/>
      <c r="L236"/>
      <c r="M236"/>
      <c r="N236"/>
    </row>
    <row r="237" spans="7:14" x14ac:dyDescent="0.45">
      <c r="G237"/>
      <c r="H237"/>
      <c r="I237"/>
      <c r="J237"/>
      <c r="K237"/>
      <c r="L237"/>
      <c r="M237"/>
      <c r="N237"/>
    </row>
    <row r="238" spans="7:14" x14ac:dyDescent="0.45">
      <c r="G238"/>
      <c r="H238"/>
      <c r="I238"/>
      <c r="J238"/>
      <c r="K238"/>
      <c r="L238"/>
      <c r="M238"/>
      <c r="N238"/>
    </row>
    <row r="239" spans="7:14" x14ac:dyDescent="0.45">
      <c r="G239"/>
      <c r="H239"/>
      <c r="I239"/>
      <c r="J239"/>
      <c r="K239"/>
      <c r="L239"/>
      <c r="M239"/>
      <c r="N239"/>
    </row>
    <row r="240" spans="7:14" x14ac:dyDescent="0.45">
      <c r="G240"/>
      <c r="H240"/>
      <c r="I240"/>
      <c r="J240"/>
      <c r="K240"/>
      <c r="L240"/>
      <c r="M240"/>
      <c r="N240"/>
    </row>
    <row r="241" spans="7:14" x14ac:dyDescent="0.45">
      <c r="G241"/>
      <c r="H241"/>
      <c r="I241"/>
      <c r="J241"/>
      <c r="K241"/>
      <c r="L241"/>
      <c r="M241"/>
      <c r="N241"/>
    </row>
    <row r="242" spans="7:14" x14ac:dyDescent="0.45">
      <c r="G242"/>
      <c r="H242"/>
      <c r="I242"/>
      <c r="J242"/>
      <c r="K242"/>
      <c r="L242"/>
      <c r="M242"/>
      <c r="N242"/>
    </row>
    <row r="243" spans="7:14" x14ac:dyDescent="0.45">
      <c r="G243"/>
      <c r="H243"/>
      <c r="I243"/>
      <c r="J243"/>
      <c r="K243"/>
      <c r="L243"/>
      <c r="M243"/>
      <c r="N243"/>
    </row>
    <row r="244" spans="7:14" x14ac:dyDescent="0.45">
      <c r="G244"/>
      <c r="H244"/>
      <c r="I244"/>
      <c r="J244"/>
      <c r="K244"/>
      <c r="L244"/>
      <c r="M244"/>
      <c r="N244"/>
    </row>
    <row r="245" spans="7:14" x14ac:dyDescent="0.45">
      <c r="G245"/>
      <c r="H245"/>
      <c r="I245"/>
      <c r="J245"/>
      <c r="K245"/>
      <c r="L245"/>
      <c r="M245"/>
      <c r="N245"/>
    </row>
    <row r="246" spans="7:14" x14ac:dyDescent="0.45">
      <c r="G246"/>
      <c r="H246"/>
      <c r="I246"/>
      <c r="J246"/>
      <c r="K246"/>
      <c r="L246"/>
      <c r="M246"/>
      <c r="N246"/>
    </row>
    <row r="247" spans="7:14" x14ac:dyDescent="0.45">
      <c r="G247"/>
      <c r="H247"/>
      <c r="I247"/>
      <c r="J247"/>
      <c r="K247"/>
      <c r="L247"/>
      <c r="M247"/>
      <c r="N247"/>
    </row>
    <row r="248" spans="7:14" x14ac:dyDescent="0.45">
      <c r="G248"/>
      <c r="H248"/>
      <c r="I248"/>
      <c r="J248"/>
      <c r="K248"/>
      <c r="L248"/>
      <c r="M248"/>
      <c r="N248"/>
    </row>
    <row r="249" spans="7:14" x14ac:dyDescent="0.45">
      <c r="G249"/>
      <c r="H249"/>
      <c r="I249"/>
      <c r="J249"/>
      <c r="K249"/>
      <c r="L249"/>
      <c r="M249"/>
      <c r="N249"/>
    </row>
    <row r="250" spans="7:14" x14ac:dyDescent="0.45">
      <c r="G250"/>
      <c r="H250"/>
      <c r="I250"/>
      <c r="J250"/>
      <c r="K250"/>
      <c r="L250"/>
      <c r="M250"/>
      <c r="N250"/>
    </row>
    <row r="251" spans="7:14" x14ac:dyDescent="0.45">
      <c r="G251"/>
      <c r="H251"/>
      <c r="I251"/>
      <c r="J251"/>
      <c r="K251"/>
      <c r="L251"/>
      <c r="M251"/>
      <c r="N251"/>
    </row>
    <row r="252" spans="7:14" x14ac:dyDescent="0.45">
      <c r="G252"/>
      <c r="H252"/>
      <c r="I252"/>
      <c r="J252"/>
      <c r="K252"/>
      <c r="L252"/>
      <c r="M252"/>
      <c r="N252"/>
    </row>
    <row r="253" spans="7:14" x14ac:dyDescent="0.45">
      <c r="G253"/>
      <c r="H253"/>
      <c r="I253"/>
      <c r="J253"/>
      <c r="K253"/>
      <c r="L253"/>
      <c r="M253"/>
      <c r="N253"/>
    </row>
    <row r="254" spans="7:14" x14ac:dyDescent="0.45">
      <c r="G254"/>
      <c r="H254"/>
      <c r="I254"/>
      <c r="J254"/>
      <c r="K254"/>
      <c r="L254"/>
      <c r="M254"/>
      <c r="N254"/>
    </row>
    <row r="255" spans="7:14" x14ac:dyDescent="0.45">
      <c r="G255"/>
      <c r="H255"/>
      <c r="I255"/>
      <c r="J255"/>
      <c r="K255"/>
      <c r="L255"/>
      <c r="M255"/>
      <c r="N255"/>
    </row>
    <row r="256" spans="7:14" x14ac:dyDescent="0.45">
      <c r="G256"/>
      <c r="H256"/>
      <c r="I256"/>
      <c r="J256"/>
      <c r="K256"/>
      <c r="L256"/>
      <c r="M256"/>
      <c r="N256"/>
    </row>
    <row r="257" spans="7:14" x14ac:dyDescent="0.45">
      <c r="G257"/>
      <c r="H257"/>
      <c r="I257"/>
      <c r="J257"/>
      <c r="K257"/>
      <c r="L257"/>
      <c r="M257"/>
      <c r="N257"/>
    </row>
    <row r="258" spans="7:14" x14ac:dyDescent="0.45">
      <c r="G258"/>
      <c r="H258"/>
      <c r="I258"/>
      <c r="J258"/>
      <c r="K258"/>
      <c r="L258"/>
      <c r="M258"/>
      <c r="N258"/>
    </row>
    <row r="259" spans="7:14" x14ac:dyDescent="0.45">
      <c r="G259"/>
      <c r="H259"/>
      <c r="I259"/>
      <c r="J259"/>
      <c r="K259"/>
      <c r="L259"/>
      <c r="M259"/>
      <c r="N259"/>
    </row>
    <row r="260" spans="7:14" x14ac:dyDescent="0.45">
      <c r="G260"/>
      <c r="H260"/>
      <c r="I260"/>
      <c r="J260"/>
      <c r="K260"/>
      <c r="L260"/>
      <c r="M260"/>
      <c r="N260"/>
    </row>
    <row r="261" spans="7:14" x14ac:dyDescent="0.45">
      <c r="G261"/>
      <c r="H261"/>
      <c r="I261"/>
      <c r="J261"/>
      <c r="K261"/>
      <c r="L261"/>
      <c r="M261"/>
      <c r="N261"/>
    </row>
    <row r="262" spans="7:14" x14ac:dyDescent="0.45">
      <c r="G262"/>
      <c r="H262"/>
      <c r="I262"/>
      <c r="J262"/>
      <c r="K262"/>
      <c r="L262"/>
      <c r="M262"/>
      <c r="N262"/>
    </row>
    <row r="263" spans="7:14" x14ac:dyDescent="0.45">
      <c r="G263"/>
      <c r="H263"/>
      <c r="I263"/>
      <c r="J263"/>
      <c r="K263"/>
      <c r="L263"/>
      <c r="M263"/>
      <c r="N263"/>
    </row>
    <row r="264" spans="7:14" x14ac:dyDescent="0.45">
      <c r="G264"/>
      <c r="H264"/>
      <c r="I264"/>
      <c r="J264"/>
      <c r="K264"/>
      <c r="L264"/>
      <c r="M264"/>
      <c r="N264"/>
    </row>
    <row r="265" spans="7:14" x14ac:dyDescent="0.45">
      <c r="G265"/>
      <c r="H265"/>
      <c r="I265"/>
      <c r="J265"/>
      <c r="K265"/>
      <c r="L265"/>
      <c r="M265"/>
      <c r="N265"/>
    </row>
    <row r="266" spans="7:14" x14ac:dyDescent="0.45">
      <c r="G266"/>
      <c r="H266"/>
      <c r="I266"/>
      <c r="J266"/>
      <c r="K266"/>
      <c r="L266"/>
      <c r="M266"/>
      <c r="N266"/>
    </row>
    <row r="267" spans="7:14" x14ac:dyDescent="0.45">
      <c r="G267"/>
      <c r="H267"/>
      <c r="I267"/>
      <c r="J267"/>
      <c r="K267"/>
      <c r="L267"/>
      <c r="M267"/>
      <c r="N267"/>
    </row>
    <row r="268" spans="7:14" x14ac:dyDescent="0.45">
      <c r="G268"/>
      <c r="H268"/>
      <c r="I268"/>
      <c r="J268"/>
      <c r="K268"/>
      <c r="L268"/>
      <c r="M268"/>
      <c r="N268"/>
    </row>
    <row r="269" spans="7:14" x14ac:dyDescent="0.45">
      <c r="G269"/>
      <c r="H269"/>
      <c r="I269"/>
      <c r="J269"/>
      <c r="K269"/>
      <c r="L269"/>
      <c r="M269"/>
      <c r="N269"/>
    </row>
    <row r="270" spans="7:14" x14ac:dyDescent="0.45">
      <c r="G270"/>
      <c r="H270"/>
      <c r="I270"/>
      <c r="J270"/>
      <c r="K270"/>
      <c r="L270"/>
      <c r="M270"/>
      <c r="N270"/>
    </row>
    <row r="271" spans="7:14" x14ac:dyDescent="0.45">
      <c r="G271"/>
      <c r="H271"/>
      <c r="I271"/>
      <c r="J271"/>
      <c r="K271"/>
      <c r="L271"/>
      <c r="M271"/>
      <c r="N271"/>
    </row>
    <row r="272" spans="7:14" x14ac:dyDescent="0.45">
      <c r="G272"/>
      <c r="H272"/>
      <c r="I272"/>
      <c r="J272"/>
      <c r="K272"/>
      <c r="L272"/>
      <c r="M272"/>
      <c r="N272"/>
    </row>
    <row r="273" spans="7:14" x14ac:dyDescent="0.45">
      <c r="G273"/>
      <c r="H273"/>
      <c r="I273"/>
      <c r="J273"/>
      <c r="K273"/>
      <c r="L273"/>
      <c r="M273"/>
      <c r="N273"/>
    </row>
    <row r="274" spans="7:14" x14ac:dyDescent="0.45">
      <c r="G274"/>
      <c r="H274"/>
      <c r="I274"/>
      <c r="J274"/>
      <c r="K274"/>
      <c r="L274"/>
      <c r="M274"/>
      <c r="N274"/>
    </row>
    <row r="275" spans="7:14" x14ac:dyDescent="0.45">
      <c r="G275"/>
      <c r="H275"/>
      <c r="I275"/>
      <c r="J275"/>
      <c r="K275"/>
      <c r="L275"/>
      <c r="M275"/>
      <c r="N275"/>
    </row>
    <row r="276" spans="7:14" x14ac:dyDescent="0.45">
      <c r="G276"/>
      <c r="H276"/>
      <c r="I276"/>
      <c r="J276"/>
      <c r="K276"/>
      <c r="L276"/>
      <c r="M276"/>
      <c r="N276"/>
    </row>
    <row r="277" spans="7:14" x14ac:dyDescent="0.45">
      <c r="G277"/>
      <c r="H277"/>
      <c r="I277"/>
      <c r="J277"/>
      <c r="K277"/>
      <c r="L277"/>
      <c r="M277"/>
      <c r="N277"/>
    </row>
    <row r="278" spans="7:14" x14ac:dyDescent="0.45">
      <c r="G278"/>
      <c r="H278"/>
      <c r="I278"/>
      <c r="J278"/>
      <c r="K278"/>
      <c r="L278"/>
      <c r="M278"/>
      <c r="N278"/>
    </row>
    <row r="279" spans="7:14" x14ac:dyDescent="0.45">
      <c r="G279"/>
      <c r="H279"/>
      <c r="I279"/>
      <c r="J279"/>
      <c r="K279"/>
      <c r="L279"/>
      <c r="M279"/>
      <c r="N279"/>
    </row>
    <row r="280" spans="7:14" x14ac:dyDescent="0.45">
      <c r="G280"/>
      <c r="H280"/>
      <c r="I280"/>
      <c r="J280"/>
      <c r="K280"/>
      <c r="L280"/>
      <c r="M280"/>
      <c r="N280"/>
    </row>
    <row r="281" spans="7:14" x14ac:dyDescent="0.45">
      <c r="G281"/>
      <c r="H281"/>
      <c r="I281"/>
      <c r="J281"/>
      <c r="K281"/>
      <c r="L281"/>
      <c r="M281"/>
      <c r="N281"/>
    </row>
    <row r="282" spans="7:14" x14ac:dyDescent="0.45">
      <c r="G282"/>
      <c r="H282"/>
      <c r="I282"/>
      <c r="J282"/>
      <c r="K282"/>
      <c r="L282"/>
      <c r="M282"/>
      <c r="N282"/>
    </row>
    <row r="283" spans="7:14" x14ac:dyDescent="0.45">
      <c r="G283"/>
      <c r="H283"/>
      <c r="I283"/>
      <c r="J283"/>
      <c r="K283"/>
      <c r="L283"/>
      <c r="M283"/>
      <c r="N283"/>
    </row>
    <row r="284" spans="7:14" x14ac:dyDescent="0.45">
      <c r="G284"/>
      <c r="H284"/>
      <c r="I284"/>
      <c r="J284"/>
      <c r="K284"/>
      <c r="L284"/>
      <c r="M284"/>
      <c r="N284"/>
    </row>
    <row r="285" spans="7:14" x14ac:dyDescent="0.45">
      <c r="G285"/>
      <c r="H285"/>
      <c r="I285"/>
      <c r="J285"/>
      <c r="K285"/>
      <c r="L285"/>
      <c r="M285"/>
      <c r="N285"/>
    </row>
    <row r="286" spans="7:14" x14ac:dyDescent="0.45">
      <c r="G286"/>
      <c r="H286"/>
      <c r="I286"/>
      <c r="J286"/>
      <c r="K286"/>
      <c r="L286"/>
      <c r="M286"/>
      <c r="N286"/>
    </row>
    <row r="287" spans="7:14" x14ac:dyDescent="0.45">
      <c r="G287"/>
      <c r="H287"/>
      <c r="I287"/>
      <c r="J287"/>
      <c r="K287"/>
      <c r="L287"/>
      <c r="M287"/>
      <c r="N287"/>
    </row>
    <row r="288" spans="7:14" x14ac:dyDescent="0.45">
      <c r="G288"/>
      <c r="H288"/>
      <c r="I288"/>
      <c r="J288"/>
      <c r="K288"/>
      <c r="L288"/>
      <c r="M288"/>
      <c r="N288"/>
    </row>
    <row r="289" spans="7:14" x14ac:dyDescent="0.45">
      <c r="G289"/>
      <c r="H289"/>
      <c r="I289"/>
      <c r="J289"/>
      <c r="K289"/>
      <c r="L289"/>
      <c r="M289"/>
      <c r="N289"/>
    </row>
    <row r="290" spans="7:14" x14ac:dyDescent="0.45">
      <c r="G290"/>
      <c r="H290"/>
      <c r="I290"/>
      <c r="J290"/>
      <c r="K290"/>
      <c r="L290"/>
      <c r="M290"/>
      <c r="N290"/>
    </row>
    <row r="291" spans="7:14" x14ac:dyDescent="0.45">
      <c r="G291"/>
      <c r="H291"/>
      <c r="I291"/>
      <c r="J291"/>
      <c r="K291"/>
      <c r="L291"/>
      <c r="M291"/>
      <c r="N291"/>
    </row>
    <row r="292" spans="7:14" x14ac:dyDescent="0.45">
      <c r="G292"/>
      <c r="H292"/>
      <c r="I292"/>
      <c r="J292"/>
      <c r="K292"/>
      <c r="L292"/>
      <c r="M292"/>
      <c r="N292"/>
    </row>
    <row r="293" spans="7:14" x14ac:dyDescent="0.45">
      <c r="G293"/>
      <c r="H293"/>
      <c r="I293"/>
      <c r="J293"/>
      <c r="K293"/>
      <c r="L293"/>
      <c r="M293"/>
      <c r="N293"/>
    </row>
    <row r="294" spans="7:14" x14ac:dyDescent="0.45">
      <c r="G294"/>
      <c r="H294"/>
      <c r="I294"/>
      <c r="J294"/>
      <c r="K294"/>
      <c r="L294"/>
      <c r="M294"/>
      <c r="N294"/>
    </row>
    <row r="295" spans="7:14" x14ac:dyDescent="0.45">
      <c r="G295"/>
      <c r="H295"/>
      <c r="I295"/>
      <c r="J295"/>
      <c r="K295"/>
      <c r="L295"/>
      <c r="M295"/>
      <c r="N295"/>
    </row>
    <row r="296" spans="7:14" x14ac:dyDescent="0.45">
      <c r="G296"/>
      <c r="H296"/>
      <c r="I296"/>
      <c r="J296"/>
      <c r="K296"/>
      <c r="L296"/>
      <c r="M296"/>
      <c r="N296"/>
    </row>
    <row r="297" spans="7:14" x14ac:dyDescent="0.45">
      <c r="G297"/>
      <c r="H297"/>
      <c r="I297"/>
      <c r="J297"/>
      <c r="K297"/>
      <c r="L297"/>
      <c r="M297"/>
      <c r="N297"/>
    </row>
    <row r="298" spans="7:14" x14ac:dyDescent="0.45">
      <c r="G298"/>
      <c r="H298"/>
      <c r="I298"/>
      <c r="J298"/>
      <c r="K298"/>
      <c r="L298"/>
      <c r="M298"/>
      <c r="N298"/>
    </row>
    <row r="299" spans="7:14" x14ac:dyDescent="0.45">
      <c r="G299"/>
      <c r="H299"/>
      <c r="I299"/>
      <c r="J299"/>
      <c r="K299"/>
      <c r="L299"/>
      <c r="M299"/>
      <c r="N299"/>
    </row>
    <row r="300" spans="7:14" x14ac:dyDescent="0.45">
      <c r="G300"/>
      <c r="H300"/>
      <c r="I300"/>
      <c r="J300"/>
      <c r="K300"/>
      <c r="L300"/>
      <c r="M300"/>
      <c r="N300"/>
    </row>
    <row r="301" spans="7:14" x14ac:dyDescent="0.45">
      <c r="G301"/>
      <c r="H301"/>
      <c r="I301"/>
      <c r="J301"/>
      <c r="K301"/>
      <c r="L301"/>
      <c r="M301"/>
      <c r="N301"/>
    </row>
    <row r="302" spans="7:14" x14ac:dyDescent="0.45">
      <c r="G302"/>
      <c r="H302"/>
      <c r="I302"/>
      <c r="J302"/>
      <c r="K302"/>
      <c r="L302"/>
      <c r="M302"/>
      <c r="N302"/>
    </row>
    <row r="303" spans="7:14" x14ac:dyDescent="0.45">
      <c r="G303"/>
      <c r="H303"/>
      <c r="I303"/>
      <c r="J303"/>
      <c r="K303"/>
      <c r="L303"/>
      <c r="M303"/>
      <c r="N303"/>
    </row>
    <row r="304" spans="7:14" x14ac:dyDescent="0.45">
      <c r="G304"/>
      <c r="H304"/>
      <c r="I304"/>
      <c r="J304"/>
      <c r="K304"/>
      <c r="L304"/>
      <c r="M304"/>
      <c r="N304"/>
    </row>
    <row r="305" spans="7:14" x14ac:dyDescent="0.45">
      <c r="G305"/>
      <c r="H305"/>
      <c r="I305"/>
      <c r="J305"/>
      <c r="K305"/>
      <c r="L305"/>
      <c r="M305"/>
      <c r="N305"/>
    </row>
    <row r="306" spans="7:14" x14ac:dyDescent="0.45">
      <c r="G306"/>
      <c r="H306"/>
      <c r="I306"/>
      <c r="J306"/>
      <c r="K306"/>
      <c r="L306"/>
      <c r="M306"/>
      <c r="N306"/>
    </row>
    <row r="307" spans="7:14" x14ac:dyDescent="0.45">
      <c r="G307"/>
      <c r="H307"/>
      <c r="I307"/>
      <c r="J307"/>
      <c r="K307"/>
      <c r="L307"/>
      <c r="M307"/>
      <c r="N307"/>
    </row>
    <row r="308" spans="7:14" x14ac:dyDescent="0.45">
      <c r="G308"/>
      <c r="H308"/>
      <c r="I308"/>
      <c r="J308"/>
      <c r="K308"/>
      <c r="L308"/>
      <c r="M308"/>
      <c r="N308"/>
    </row>
    <row r="309" spans="7:14" x14ac:dyDescent="0.45">
      <c r="G309"/>
      <c r="H309"/>
      <c r="I309"/>
      <c r="J309"/>
      <c r="K309"/>
      <c r="L309"/>
      <c r="M309"/>
      <c r="N309"/>
    </row>
    <row r="310" spans="7:14" x14ac:dyDescent="0.45">
      <c r="G310"/>
      <c r="H310"/>
      <c r="I310"/>
      <c r="J310"/>
      <c r="K310"/>
      <c r="L310"/>
      <c r="M310"/>
      <c r="N310"/>
    </row>
    <row r="311" spans="7:14" x14ac:dyDescent="0.45">
      <c r="G311"/>
      <c r="H311"/>
      <c r="I311"/>
      <c r="J311"/>
      <c r="K311"/>
      <c r="L311"/>
      <c r="M311"/>
      <c r="N311"/>
    </row>
    <row r="312" spans="7:14" x14ac:dyDescent="0.45">
      <c r="G312"/>
      <c r="H312"/>
      <c r="I312"/>
      <c r="J312"/>
      <c r="K312"/>
      <c r="L312"/>
      <c r="M312"/>
      <c r="N312"/>
    </row>
    <row r="313" spans="7:14" x14ac:dyDescent="0.45">
      <c r="G313"/>
      <c r="H313"/>
      <c r="I313"/>
      <c r="J313"/>
      <c r="K313"/>
      <c r="L313"/>
      <c r="M313"/>
      <c r="N313"/>
    </row>
    <row r="314" spans="7:14" x14ac:dyDescent="0.45">
      <c r="G314"/>
      <c r="H314"/>
      <c r="I314"/>
      <c r="J314"/>
      <c r="K314"/>
      <c r="L314"/>
      <c r="M314"/>
      <c r="N314"/>
    </row>
    <row r="315" spans="7:14" x14ac:dyDescent="0.45">
      <c r="G315"/>
      <c r="H315"/>
      <c r="I315"/>
      <c r="J315"/>
      <c r="K315"/>
      <c r="L315"/>
      <c r="M315"/>
      <c r="N315"/>
    </row>
    <row r="316" spans="7:14" x14ac:dyDescent="0.45">
      <c r="G316"/>
      <c r="H316"/>
      <c r="I316"/>
      <c r="J316"/>
      <c r="K316"/>
      <c r="L316"/>
      <c r="M316"/>
      <c r="N316"/>
    </row>
    <row r="317" spans="7:14" x14ac:dyDescent="0.45">
      <c r="G317"/>
      <c r="H317"/>
      <c r="I317"/>
      <c r="J317"/>
      <c r="K317"/>
      <c r="L317"/>
      <c r="M317"/>
      <c r="N317"/>
    </row>
    <row r="318" spans="7:14" x14ac:dyDescent="0.45">
      <c r="G318"/>
      <c r="H318"/>
      <c r="I318"/>
      <c r="J318"/>
      <c r="K318"/>
      <c r="L318"/>
      <c r="M318"/>
      <c r="N318"/>
    </row>
    <row r="319" spans="7:14" x14ac:dyDescent="0.45">
      <c r="G319"/>
      <c r="H319"/>
      <c r="I319"/>
      <c r="J319"/>
      <c r="K319"/>
      <c r="L319"/>
      <c r="M319"/>
      <c r="N319"/>
    </row>
    <row r="320" spans="7:14" x14ac:dyDescent="0.45">
      <c r="G320"/>
      <c r="H320"/>
      <c r="I320"/>
      <c r="J320"/>
      <c r="K320"/>
      <c r="L320"/>
      <c r="M320"/>
      <c r="N320"/>
    </row>
    <row r="321" spans="7:14" x14ac:dyDescent="0.45">
      <c r="G321"/>
      <c r="H321"/>
      <c r="I321"/>
      <c r="J321"/>
      <c r="K321"/>
      <c r="L321"/>
      <c r="M321"/>
      <c r="N321"/>
    </row>
    <row r="322" spans="7:14" x14ac:dyDescent="0.45">
      <c r="G322"/>
      <c r="H322"/>
      <c r="I322"/>
      <c r="J322"/>
      <c r="K322"/>
      <c r="L322"/>
      <c r="M322"/>
      <c r="N322"/>
    </row>
    <row r="323" spans="7:14" x14ac:dyDescent="0.45">
      <c r="G323"/>
      <c r="H323"/>
      <c r="I323"/>
      <c r="J323"/>
      <c r="K323"/>
      <c r="L323"/>
      <c r="M323"/>
      <c r="N323"/>
    </row>
    <row r="324" spans="7:14" x14ac:dyDescent="0.45">
      <c r="G324"/>
      <c r="H324"/>
      <c r="I324"/>
      <c r="J324"/>
      <c r="K324"/>
      <c r="L324"/>
      <c r="M324"/>
      <c r="N324"/>
    </row>
    <row r="325" spans="7:14" x14ac:dyDescent="0.45">
      <c r="G325"/>
      <c r="H325"/>
      <c r="I325"/>
      <c r="J325"/>
      <c r="K325"/>
      <c r="L325"/>
      <c r="M325"/>
      <c r="N325"/>
    </row>
    <row r="326" spans="7:14" x14ac:dyDescent="0.45">
      <c r="G326"/>
      <c r="H326"/>
      <c r="I326"/>
      <c r="J326"/>
      <c r="K326"/>
      <c r="L326"/>
      <c r="M326"/>
      <c r="N326"/>
    </row>
    <row r="327" spans="7:14" x14ac:dyDescent="0.45">
      <c r="G327"/>
      <c r="H327"/>
      <c r="I327"/>
      <c r="J327"/>
      <c r="K327"/>
      <c r="L327"/>
      <c r="M327"/>
      <c r="N327"/>
    </row>
    <row r="328" spans="7:14" x14ac:dyDescent="0.45">
      <c r="G328"/>
      <c r="H328"/>
      <c r="I328"/>
      <c r="J328"/>
      <c r="K328"/>
      <c r="L328"/>
      <c r="M328"/>
      <c r="N328"/>
    </row>
    <row r="329" spans="7:14" x14ac:dyDescent="0.45">
      <c r="G329"/>
      <c r="H329"/>
      <c r="I329"/>
      <c r="J329"/>
      <c r="K329"/>
      <c r="L329"/>
      <c r="M329"/>
      <c r="N329"/>
    </row>
    <row r="330" spans="7:14" x14ac:dyDescent="0.45">
      <c r="G330"/>
      <c r="H330"/>
      <c r="I330"/>
      <c r="J330"/>
      <c r="K330"/>
      <c r="L330"/>
      <c r="M330"/>
      <c r="N330"/>
    </row>
    <row r="331" spans="7:14" x14ac:dyDescent="0.45">
      <c r="G331"/>
      <c r="H331"/>
      <c r="I331"/>
      <c r="J331"/>
      <c r="K331"/>
      <c r="L331"/>
      <c r="M331"/>
      <c r="N331"/>
    </row>
    <row r="332" spans="7:14" x14ac:dyDescent="0.45">
      <c r="G332"/>
      <c r="H332"/>
      <c r="I332"/>
      <c r="J332"/>
      <c r="K332"/>
      <c r="L332"/>
      <c r="M332"/>
      <c r="N332"/>
    </row>
    <row r="333" spans="7:14" x14ac:dyDescent="0.45">
      <c r="G333"/>
      <c r="H333"/>
      <c r="I333"/>
      <c r="J333"/>
      <c r="K333"/>
      <c r="L333"/>
      <c r="M333"/>
      <c r="N333"/>
    </row>
    <row r="334" spans="7:14" x14ac:dyDescent="0.45">
      <c r="G334"/>
      <c r="H334"/>
      <c r="I334"/>
      <c r="J334"/>
      <c r="K334"/>
      <c r="L334"/>
      <c r="M334"/>
      <c r="N334"/>
    </row>
    <row r="335" spans="7:14" x14ac:dyDescent="0.45">
      <c r="G335"/>
      <c r="H335"/>
      <c r="I335"/>
      <c r="J335"/>
      <c r="K335"/>
      <c r="L335"/>
      <c r="M335"/>
      <c r="N335"/>
    </row>
    <row r="336" spans="7:14" x14ac:dyDescent="0.45">
      <c r="G336"/>
      <c r="H336"/>
      <c r="I336"/>
      <c r="J336"/>
      <c r="K336"/>
      <c r="L336"/>
      <c r="M336"/>
      <c r="N336"/>
    </row>
    <row r="337" spans="7:14" x14ac:dyDescent="0.45">
      <c r="G337"/>
      <c r="H337"/>
      <c r="I337"/>
      <c r="J337"/>
      <c r="K337"/>
      <c r="L337"/>
      <c r="M337"/>
      <c r="N337"/>
    </row>
    <row r="338" spans="7:14" x14ac:dyDescent="0.45">
      <c r="G338"/>
      <c r="H338"/>
      <c r="I338"/>
      <c r="J338"/>
      <c r="K338"/>
      <c r="L338"/>
      <c r="M338"/>
      <c r="N338"/>
    </row>
    <row r="339" spans="7:14" x14ac:dyDescent="0.45">
      <c r="G339"/>
      <c r="H339"/>
      <c r="I339"/>
      <c r="J339"/>
      <c r="K339"/>
      <c r="L339"/>
      <c r="M339"/>
      <c r="N339"/>
    </row>
    <row r="340" spans="7:14" x14ac:dyDescent="0.45">
      <c r="G340"/>
      <c r="H340"/>
      <c r="I340"/>
      <c r="J340"/>
      <c r="K340"/>
      <c r="L340"/>
      <c r="M340"/>
      <c r="N340"/>
    </row>
    <row r="341" spans="7:14" x14ac:dyDescent="0.45">
      <c r="G341"/>
      <c r="H341"/>
      <c r="I341"/>
      <c r="J341"/>
      <c r="K341"/>
      <c r="L341"/>
      <c r="M341"/>
      <c r="N341"/>
    </row>
    <row r="342" spans="7:14" x14ac:dyDescent="0.45">
      <c r="G342"/>
      <c r="H342"/>
      <c r="I342"/>
      <c r="J342"/>
      <c r="K342"/>
      <c r="L342"/>
      <c r="M342"/>
      <c r="N342"/>
    </row>
    <row r="343" spans="7:14" x14ac:dyDescent="0.45">
      <c r="G343"/>
      <c r="H343"/>
      <c r="I343"/>
      <c r="J343"/>
      <c r="K343"/>
      <c r="L343"/>
      <c r="M343"/>
      <c r="N343"/>
    </row>
    <row r="344" spans="7:14" x14ac:dyDescent="0.45">
      <c r="G344"/>
      <c r="H344"/>
      <c r="I344"/>
      <c r="J344"/>
      <c r="K344"/>
      <c r="L344"/>
      <c r="M344"/>
      <c r="N344"/>
    </row>
    <row r="345" spans="7:14" x14ac:dyDescent="0.45">
      <c r="G345"/>
      <c r="H345"/>
      <c r="I345"/>
      <c r="J345"/>
      <c r="K345"/>
      <c r="L345"/>
      <c r="M345"/>
      <c r="N345"/>
    </row>
    <row r="346" spans="7:14" x14ac:dyDescent="0.45">
      <c r="G346"/>
      <c r="H346"/>
      <c r="I346"/>
      <c r="J346"/>
      <c r="K346"/>
      <c r="L346"/>
      <c r="M346"/>
      <c r="N346"/>
    </row>
    <row r="347" spans="7:14" x14ac:dyDescent="0.45">
      <c r="G347"/>
      <c r="H347"/>
      <c r="I347"/>
      <c r="J347"/>
      <c r="K347"/>
      <c r="L347"/>
      <c r="M347"/>
      <c r="N347"/>
    </row>
    <row r="348" spans="7:14" x14ac:dyDescent="0.45">
      <c r="G348"/>
      <c r="H348"/>
      <c r="I348"/>
      <c r="J348"/>
      <c r="K348"/>
      <c r="L348"/>
      <c r="M348"/>
      <c r="N348"/>
    </row>
    <row r="349" spans="7:14" x14ac:dyDescent="0.45">
      <c r="G349"/>
      <c r="H349"/>
      <c r="I349"/>
      <c r="J349"/>
      <c r="K349"/>
      <c r="L349"/>
      <c r="M349"/>
      <c r="N349"/>
    </row>
    <row r="350" spans="7:14" x14ac:dyDescent="0.45">
      <c r="G350"/>
      <c r="H350"/>
      <c r="I350"/>
      <c r="J350"/>
      <c r="K350"/>
      <c r="L350"/>
      <c r="M350"/>
      <c r="N350"/>
    </row>
    <row r="351" spans="7:14" x14ac:dyDescent="0.45">
      <c r="G351"/>
      <c r="H351"/>
      <c r="I351"/>
      <c r="J351"/>
      <c r="K351"/>
      <c r="L351"/>
      <c r="M351"/>
      <c r="N351"/>
    </row>
    <row r="352" spans="7:14" x14ac:dyDescent="0.45">
      <c r="G352"/>
      <c r="H352"/>
      <c r="I352"/>
      <c r="J352"/>
      <c r="K352"/>
      <c r="L352"/>
      <c r="M352"/>
      <c r="N352"/>
    </row>
    <row r="353" spans="7:14" x14ac:dyDescent="0.45">
      <c r="G353"/>
      <c r="H353"/>
      <c r="I353"/>
      <c r="J353"/>
      <c r="K353"/>
      <c r="L353"/>
      <c r="M353"/>
      <c r="N353"/>
    </row>
    <row r="354" spans="7:14" x14ac:dyDescent="0.45">
      <c r="G354"/>
      <c r="H354"/>
      <c r="I354"/>
      <c r="J354"/>
      <c r="K354"/>
      <c r="L354"/>
      <c r="M354"/>
      <c r="N354"/>
    </row>
    <row r="355" spans="7:14" x14ac:dyDescent="0.45">
      <c r="G355"/>
      <c r="H355"/>
      <c r="I355"/>
      <c r="J355"/>
      <c r="K355"/>
      <c r="L355"/>
      <c r="M355"/>
      <c r="N355"/>
    </row>
    <row r="356" spans="7:14" x14ac:dyDescent="0.45">
      <c r="G356"/>
      <c r="H356"/>
      <c r="I356"/>
      <c r="J356"/>
      <c r="K356"/>
      <c r="L356"/>
      <c r="M356"/>
      <c r="N356"/>
    </row>
    <row r="357" spans="7:14" x14ac:dyDescent="0.45">
      <c r="G357"/>
      <c r="H357"/>
      <c r="I357"/>
      <c r="J357"/>
      <c r="K357"/>
      <c r="L357"/>
      <c r="M357"/>
      <c r="N357"/>
    </row>
    <row r="358" spans="7:14" x14ac:dyDescent="0.45">
      <c r="G358"/>
      <c r="H358"/>
      <c r="I358"/>
      <c r="J358"/>
      <c r="K358"/>
      <c r="L358"/>
      <c r="M358"/>
      <c r="N358"/>
    </row>
    <row r="359" spans="7:14" x14ac:dyDescent="0.45">
      <c r="G359"/>
      <c r="H359"/>
      <c r="I359"/>
      <c r="J359"/>
      <c r="K359"/>
      <c r="L359"/>
      <c r="M359"/>
      <c r="N359"/>
    </row>
    <row r="360" spans="7:14" x14ac:dyDescent="0.45">
      <c r="G360"/>
      <c r="H360"/>
      <c r="I360"/>
      <c r="J360"/>
      <c r="K360"/>
      <c r="L360"/>
      <c r="M360"/>
      <c r="N360"/>
    </row>
    <row r="361" spans="7:14" x14ac:dyDescent="0.45">
      <c r="G361"/>
      <c r="H361"/>
      <c r="I361"/>
      <c r="J361"/>
      <c r="K361"/>
      <c r="L361"/>
      <c r="M361"/>
      <c r="N361"/>
    </row>
    <row r="362" spans="7:14" x14ac:dyDescent="0.45">
      <c r="G362"/>
      <c r="H362"/>
      <c r="I362"/>
      <c r="J362"/>
      <c r="K362"/>
      <c r="L362"/>
      <c r="M362"/>
      <c r="N362"/>
    </row>
    <row r="363" spans="7:14" x14ac:dyDescent="0.45">
      <c r="G363"/>
      <c r="H363"/>
      <c r="I363"/>
      <c r="J363"/>
      <c r="K363"/>
      <c r="L363"/>
      <c r="M363"/>
      <c r="N363"/>
    </row>
    <row r="364" spans="7:14" x14ac:dyDescent="0.45">
      <c r="G364"/>
      <c r="H364"/>
      <c r="I364"/>
      <c r="J364"/>
      <c r="K364"/>
      <c r="L364"/>
      <c r="M364"/>
      <c r="N364"/>
    </row>
    <row r="365" spans="7:14" x14ac:dyDescent="0.45">
      <c r="G365"/>
      <c r="H365"/>
      <c r="I365"/>
      <c r="J365"/>
      <c r="K365"/>
      <c r="L365"/>
      <c r="M365"/>
      <c r="N365"/>
    </row>
    <row r="366" spans="7:14" x14ac:dyDescent="0.45">
      <c r="G366"/>
      <c r="H366"/>
      <c r="I366"/>
      <c r="J366"/>
      <c r="K366"/>
      <c r="L366"/>
      <c r="M366"/>
      <c r="N366"/>
    </row>
    <row r="367" spans="7:14" x14ac:dyDescent="0.45">
      <c r="G367"/>
      <c r="H367"/>
      <c r="I367"/>
      <c r="J367"/>
      <c r="K367"/>
      <c r="L367"/>
      <c r="M367"/>
      <c r="N367"/>
    </row>
    <row r="368" spans="7:14" x14ac:dyDescent="0.45">
      <c r="G368"/>
      <c r="H368"/>
      <c r="I368"/>
      <c r="J368"/>
      <c r="K368"/>
      <c r="L368"/>
      <c r="M368"/>
      <c r="N368"/>
    </row>
    <row r="369" spans="7:14" x14ac:dyDescent="0.45">
      <c r="G369"/>
      <c r="H369"/>
      <c r="I369"/>
      <c r="J369"/>
      <c r="K369"/>
      <c r="L369"/>
      <c r="M369"/>
      <c r="N369"/>
    </row>
    <row r="370" spans="7:14" x14ac:dyDescent="0.45">
      <c r="G370"/>
      <c r="H370"/>
      <c r="I370"/>
      <c r="J370"/>
      <c r="K370"/>
      <c r="L370"/>
      <c r="M370"/>
      <c r="N370"/>
    </row>
    <row r="371" spans="7:14" x14ac:dyDescent="0.45">
      <c r="G371"/>
      <c r="H371"/>
      <c r="I371"/>
      <c r="J371"/>
      <c r="K371"/>
      <c r="L371"/>
      <c r="M371"/>
      <c r="N371"/>
    </row>
    <row r="372" spans="7:14" x14ac:dyDescent="0.45">
      <c r="G372"/>
      <c r="H372"/>
      <c r="I372"/>
      <c r="J372"/>
      <c r="K372"/>
      <c r="L372"/>
      <c r="M372"/>
      <c r="N372"/>
    </row>
    <row r="373" spans="7:14" x14ac:dyDescent="0.45">
      <c r="G373"/>
      <c r="H373"/>
      <c r="I373"/>
      <c r="J373"/>
      <c r="K373"/>
      <c r="L373"/>
      <c r="M373"/>
      <c r="N373"/>
    </row>
    <row r="374" spans="7:14" x14ac:dyDescent="0.45">
      <c r="G374"/>
      <c r="H374"/>
      <c r="I374"/>
      <c r="J374"/>
      <c r="K374"/>
      <c r="L374"/>
      <c r="M374"/>
      <c r="N374"/>
    </row>
    <row r="375" spans="7:14" x14ac:dyDescent="0.45">
      <c r="G375"/>
      <c r="H375"/>
      <c r="I375"/>
      <c r="J375"/>
      <c r="K375"/>
      <c r="L375"/>
      <c r="M375"/>
      <c r="N375"/>
    </row>
    <row r="376" spans="7:14" x14ac:dyDescent="0.45">
      <c r="G376"/>
      <c r="H376"/>
      <c r="I376"/>
      <c r="J376"/>
      <c r="K376"/>
      <c r="L376"/>
      <c r="M376"/>
      <c r="N376"/>
    </row>
    <row r="377" spans="7:14" x14ac:dyDescent="0.45">
      <c r="G377"/>
      <c r="H377"/>
      <c r="I377"/>
      <c r="J377"/>
      <c r="K377"/>
      <c r="L377"/>
      <c r="M377"/>
      <c r="N377"/>
    </row>
    <row r="378" spans="7:14" x14ac:dyDescent="0.45">
      <c r="G378"/>
      <c r="H378"/>
      <c r="I378"/>
      <c r="J378"/>
      <c r="K378"/>
      <c r="L378"/>
      <c r="M378"/>
      <c r="N378"/>
    </row>
    <row r="379" spans="7:14" x14ac:dyDescent="0.45">
      <c r="G379"/>
      <c r="H379"/>
      <c r="I379"/>
      <c r="J379"/>
      <c r="K379"/>
      <c r="L379"/>
      <c r="M379"/>
      <c r="N379"/>
    </row>
    <row r="380" spans="7:14" x14ac:dyDescent="0.45">
      <c r="G380"/>
      <c r="H380"/>
      <c r="I380"/>
      <c r="J380"/>
      <c r="K380"/>
      <c r="L380"/>
      <c r="M380"/>
      <c r="N380"/>
    </row>
    <row r="381" spans="7:14" x14ac:dyDescent="0.45">
      <c r="G381"/>
      <c r="H381"/>
      <c r="I381"/>
      <c r="J381"/>
      <c r="K381"/>
      <c r="L381"/>
      <c r="M381"/>
      <c r="N381"/>
    </row>
    <row r="382" spans="7:14" x14ac:dyDescent="0.45">
      <c r="G382"/>
      <c r="H382"/>
      <c r="I382"/>
      <c r="J382"/>
      <c r="K382"/>
      <c r="L382"/>
      <c r="M382"/>
      <c r="N382"/>
    </row>
    <row r="383" spans="7:14" x14ac:dyDescent="0.45">
      <c r="G383"/>
      <c r="H383"/>
      <c r="I383"/>
      <c r="J383"/>
      <c r="K383"/>
      <c r="L383"/>
      <c r="M383"/>
      <c r="N383"/>
    </row>
    <row r="384" spans="7:14" x14ac:dyDescent="0.45">
      <c r="G384"/>
      <c r="H384"/>
      <c r="I384"/>
      <c r="J384"/>
      <c r="K384"/>
      <c r="L384"/>
      <c r="M384"/>
      <c r="N384"/>
    </row>
    <row r="385" spans="7:14" x14ac:dyDescent="0.45">
      <c r="G385"/>
      <c r="H385"/>
      <c r="I385"/>
      <c r="J385"/>
      <c r="K385"/>
      <c r="L385"/>
      <c r="M385"/>
      <c r="N385"/>
    </row>
    <row r="386" spans="7:14" x14ac:dyDescent="0.45">
      <c r="G386"/>
      <c r="H386"/>
      <c r="I386"/>
      <c r="J386"/>
      <c r="K386"/>
      <c r="L386"/>
      <c r="M386"/>
      <c r="N386"/>
    </row>
    <row r="387" spans="7:14" x14ac:dyDescent="0.45">
      <c r="G387"/>
      <c r="H387"/>
      <c r="I387"/>
      <c r="J387"/>
      <c r="K387"/>
      <c r="L387"/>
      <c r="M387"/>
      <c r="N387"/>
    </row>
    <row r="388" spans="7:14" x14ac:dyDescent="0.45">
      <c r="G388"/>
      <c r="H388"/>
      <c r="I388"/>
      <c r="J388"/>
      <c r="K388"/>
      <c r="L388"/>
      <c r="M388"/>
      <c r="N388"/>
    </row>
    <row r="389" spans="7:14" x14ac:dyDescent="0.45">
      <c r="G389"/>
      <c r="H389"/>
      <c r="I389"/>
      <c r="J389"/>
      <c r="K389"/>
      <c r="L389"/>
      <c r="M389"/>
      <c r="N389"/>
    </row>
    <row r="390" spans="7:14" x14ac:dyDescent="0.45">
      <c r="G390"/>
      <c r="H390"/>
      <c r="I390"/>
      <c r="J390"/>
      <c r="K390"/>
      <c r="L390"/>
      <c r="M390"/>
      <c r="N390"/>
    </row>
    <row r="391" spans="7:14" x14ac:dyDescent="0.45">
      <c r="G391"/>
      <c r="H391"/>
      <c r="I391"/>
      <c r="J391"/>
      <c r="K391"/>
      <c r="L391"/>
      <c r="M391"/>
      <c r="N391"/>
    </row>
    <row r="392" spans="7:14" x14ac:dyDescent="0.45">
      <c r="G392"/>
      <c r="H392"/>
      <c r="I392"/>
      <c r="J392"/>
      <c r="K392"/>
      <c r="L392"/>
      <c r="M392"/>
      <c r="N392"/>
    </row>
    <row r="393" spans="7:14" x14ac:dyDescent="0.45">
      <c r="G393"/>
      <c r="H393"/>
      <c r="I393"/>
      <c r="J393"/>
      <c r="K393"/>
      <c r="L393"/>
      <c r="M393"/>
      <c r="N393"/>
    </row>
    <row r="394" spans="7:14" x14ac:dyDescent="0.45">
      <c r="G394"/>
      <c r="H394"/>
      <c r="I394"/>
      <c r="J394"/>
      <c r="K394"/>
      <c r="L394"/>
      <c r="M394"/>
      <c r="N394"/>
    </row>
    <row r="395" spans="7:14" x14ac:dyDescent="0.45">
      <c r="G395"/>
      <c r="H395"/>
      <c r="I395"/>
      <c r="J395"/>
      <c r="K395"/>
      <c r="L395"/>
      <c r="M395"/>
      <c r="N395"/>
    </row>
    <row r="396" spans="7:14" x14ac:dyDescent="0.45">
      <c r="G396"/>
      <c r="H396"/>
      <c r="I396"/>
      <c r="J396"/>
      <c r="K396"/>
      <c r="L396"/>
      <c r="M396"/>
      <c r="N396"/>
    </row>
    <row r="397" spans="7:14" x14ac:dyDescent="0.45">
      <c r="G397"/>
      <c r="H397"/>
      <c r="I397"/>
      <c r="J397"/>
      <c r="K397"/>
      <c r="L397"/>
      <c r="M397"/>
      <c r="N397"/>
    </row>
    <row r="398" spans="7:14" x14ac:dyDescent="0.45">
      <c r="G398"/>
      <c r="H398"/>
      <c r="I398"/>
      <c r="J398"/>
      <c r="K398"/>
      <c r="L398"/>
      <c r="M398"/>
      <c r="N398"/>
    </row>
    <row r="399" spans="7:14" x14ac:dyDescent="0.45">
      <c r="G399"/>
      <c r="H399"/>
      <c r="I399"/>
      <c r="J399"/>
      <c r="K399"/>
      <c r="L399"/>
      <c r="M399"/>
      <c r="N399"/>
    </row>
    <row r="400" spans="7:14" x14ac:dyDescent="0.45">
      <c r="G400"/>
      <c r="H400"/>
      <c r="I400"/>
      <c r="J400"/>
      <c r="K400"/>
      <c r="L400"/>
      <c r="M400"/>
      <c r="N400"/>
    </row>
    <row r="401" spans="7:14" x14ac:dyDescent="0.45">
      <c r="G401"/>
      <c r="H401"/>
      <c r="I401"/>
      <c r="J401"/>
      <c r="K401"/>
      <c r="L401"/>
      <c r="M401"/>
      <c r="N401"/>
    </row>
    <row r="402" spans="7:14" x14ac:dyDescent="0.45">
      <c r="G402"/>
      <c r="H402"/>
      <c r="I402"/>
      <c r="J402"/>
      <c r="K402"/>
      <c r="L402"/>
      <c r="M402"/>
      <c r="N402"/>
    </row>
    <row r="403" spans="7:14" x14ac:dyDescent="0.45">
      <c r="G403"/>
      <c r="H403"/>
      <c r="I403"/>
      <c r="J403"/>
      <c r="K403"/>
      <c r="L403"/>
      <c r="M403"/>
      <c r="N403"/>
    </row>
    <row r="404" spans="7:14" x14ac:dyDescent="0.45">
      <c r="G404"/>
      <c r="H404"/>
      <c r="I404"/>
      <c r="J404"/>
      <c r="K404"/>
      <c r="L404"/>
      <c r="M404"/>
      <c r="N404"/>
    </row>
    <row r="405" spans="7:14" x14ac:dyDescent="0.45">
      <c r="G405"/>
      <c r="H405"/>
      <c r="I405"/>
      <c r="J405"/>
      <c r="K405"/>
      <c r="L405"/>
      <c r="M405"/>
      <c r="N405"/>
    </row>
    <row r="406" spans="7:14" x14ac:dyDescent="0.45">
      <c r="G406"/>
      <c r="H406"/>
      <c r="I406"/>
      <c r="J406"/>
      <c r="K406"/>
      <c r="L406"/>
      <c r="M406"/>
      <c r="N406"/>
    </row>
    <row r="407" spans="7:14" x14ac:dyDescent="0.45">
      <c r="G407"/>
      <c r="H407"/>
      <c r="I407"/>
      <c r="J407"/>
      <c r="K407"/>
      <c r="L407"/>
      <c r="M407"/>
      <c r="N407"/>
    </row>
    <row r="408" spans="7:14" x14ac:dyDescent="0.45">
      <c r="G408"/>
      <c r="H408"/>
      <c r="I408"/>
      <c r="J408"/>
      <c r="K408"/>
      <c r="L408"/>
      <c r="M408"/>
      <c r="N408"/>
    </row>
    <row r="409" spans="7:14" x14ac:dyDescent="0.45">
      <c r="G409"/>
      <c r="H409"/>
      <c r="I409"/>
      <c r="J409"/>
      <c r="K409"/>
      <c r="L409"/>
      <c r="M409"/>
      <c r="N409"/>
    </row>
    <row r="410" spans="7:14" x14ac:dyDescent="0.45">
      <c r="G410"/>
      <c r="H410"/>
      <c r="I410"/>
      <c r="J410"/>
      <c r="K410"/>
      <c r="L410"/>
      <c r="M410"/>
      <c r="N410"/>
    </row>
    <row r="411" spans="7:14" x14ac:dyDescent="0.45">
      <c r="G411"/>
      <c r="H411"/>
      <c r="I411"/>
      <c r="J411"/>
      <c r="K411"/>
      <c r="L411"/>
      <c r="M411"/>
      <c r="N411"/>
    </row>
    <row r="412" spans="7:14" x14ac:dyDescent="0.45">
      <c r="G412"/>
      <c r="H412"/>
      <c r="I412"/>
      <c r="J412"/>
      <c r="K412"/>
      <c r="L412"/>
      <c r="M412"/>
      <c r="N412"/>
    </row>
    <row r="413" spans="7:14" x14ac:dyDescent="0.45">
      <c r="G413"/>
      <c r="H413"/>
      <c r="I413"/>
      <c r="J413"/>
      <c r="K413"/>
      <c r="L413"/>
      <c r="M413"/>
      <c r="N413"/>
    </row>
    <row r="414" spans="7:14" x14ac:dyDescent="0.45">
      <c r="G414"/>
      <c r="H414"/>
      <c r="I414"/>
      <c r="J414"/>
      <c r="K414"/>
      <c r="L414"/>
      <c r="M414"/>
      <c r="N414"/>
    </row>
    <row r="415" spans="7:14" x14ac:dyDescent="0.45">
      <c r="G415"/>
      <c r="H415"/>
      <c r="I415"/>
      <c r="J415"/>
      <c r="K415"/>
      <c r="L415"/>
      <c r="M415"/>
      <c r="N415"/>
    </row>
    <row r="416" spans="7:14" x14ac:dyDescent="0.45">
      <c r="G416"/>
      <c r="H416"/>
      <c r="I416"/>
      <c r="J416"/>
      <c r="K416"/>
      <c r="L416"/>
      <c r="M416"/>
      <c r="N416"/>
    </row>
    <row r="417" spans="7:14" x14ac:dyDescent="0.45">
      <c r="G417"/>
      <c r="H417"/>
      <c r="I417"/>
      <c r="J417"/>
      <c r="K417"/>
      <c r="L417"/>
      <c r="M417"/>
      <c r="N417"/>
    </row>
    <row r="418" spans="7:14" x14ac:dyDescent="0.45">
      <c r="G418"/>
      <c r="H418"/>
      <c r="I418"/>
      <c r="J418"/>
      <c r="K418"/>
      <c r="L418"/>
      <c r="M418"/>
      <c r="N418"/>
    </row>
    <row r="419" spans="7:14" x14ac:dyDescent="0.45">
      <c r="G419"/>
      <c r="H419"/>
      <c r="I419"/>
      <c r="J419"/>
      <c r="K419"/>
      <c r="L419"/>
      <c r="M419"/>
      <c r="N419"/>
    </row>
    <row r="420" spans="7:14" x14ac:dyDescent="0.45">
      <c r="G420"/>
      <c r="H420"/>
      <c r="I420"/>
      <c r="J420"/>
      <c r="K420"/>
      <c r="L420"/>
      <c r="M420"/>
      <c r="N420"/>
    </row>
    <row r="421" spans="7:14" x14ac:dyDescent="0.45">
      <c r="G421"/>
      <c r="H421"/>
      <c r="I421"/>
      <c r="J421"/>
      <c r="K421"/>
      <c r="L421"/>
      <c r="M421"/>
      <c r="N421"/>
    </row>
    <row r="422" spans="7:14" x14ac:dyDescent="0.45">
      <c r="G422"/>
      <c r="H422"/>
      <c r="I422"/>
      <c r="J422"/>
      <c r="K422"/>
      <c r="L422"/>
      <c r="M422"/>
      <c r="N422"/>
    </row>
    <row r="423" spans="7:14" x14ac:dyDescent="0.45">
      <c r="G423"/>
      <c r="H423"/>
      <c r="I423"/>
      <c r="J423"/>
      <c r="K423"/>
      <c r="L423"/>
      <c r="M423"/>
      <c r="N423"/>
    </row>
    <row r="424" spans="7:14" x14ac:dyDescent="0.45">
      <c r="G424"/>
      <c r="H424"/>
      <c r="I424"/>
      <c r="J424"/>
      <c r="K424"/>
      <c r="L424"/>
      <c r="M424"/>
      <c r="N424"/>
    </row>
    <row r="425" spans="7:14" x14ac:dyDescent="0.45">
      <c r="G425"/>
      <c r="H425"/>
      <c r="I425"/>
      <c r="J425"/>
      <c r="K425"/>
      <c r="L425"/>
      <c r="M425"/>
      <c r="N425"/>
    </row>
    <row r="426" spans="7:14" x14ac:dyDescent="0.45">
      <c r="G426"/>
      <c r="H426"/>
      <c r="I426"/>
      <c r="J426"/>
      <c r="K426"/>
      <c r="L426"/>
      <c r="M426"/>
      <c r="N426"/>
    </row>
    <row r="427" spans="7:14" x14ac:dyDescent="0.45">
      <c r="G427"/>
      <c r="H427"/>
      <c r="I427"/>
      <c r="J427"/>
      <c r="K427"/>
      <c r="L427"/>
      <c r="M427"/>
      <c r="N427"/>
    </row>
    <row r="428" spans="7:14" x14ac:dyDescent="0.45">
      <c r="G428"/>
      <c r="H428"/>
      <c r="I428"/>
      <c r="J428"/>
      <c r="K428"/>
      <c r="L428"/>
      <c r="M428"/>
      <c r="N428"/>
    </row>
    <row r="429" spans="7:14" x14ac:dyDescent="0.45">
      <c r="G429"/>
      <c r="H429"/>
      <c r="I429"/>
      <c r="J429"/>
      <c r="K429"/>
      <c r="L429"/>
      <c r="M429"/>
      <c r="N429"/>
    </row>
    <row r="430" spans="7:14" x14ac:dyDescent="0.45">
      <c r="G430"/>
      <c r="H430"/>
      <c r="I430"/>
      <c r="J430"/>
      <c r="K430"/>
      <c r="L430"/>
      <c r="M430"/>
      <c r="N430"/>
    </row>
    <row r="431" spans="7:14" x14ac:dyDescent="0.45">
      <c r="G431"/>
      <c r="H431"/>
      <c r="I431"/>
      <c r="J431"/>
      <c r="K431"/>
      <c r="L431"/>
      <c r="M431"/>
      <c r="N431"/>
    </row>
    <row r="432" spans="7:14" x14ac:dyDescent="0.45">
      <c r="G432"/>
      <c r="H432"/>
      <c r="I432"/>
      <c r="J432"/>
      <c r="K432"/>
      <c r="L432"/>
      <c r="M432"/>
      <c r="N432"/>
    </row>
    <row r="433" spans="7:14" x14ac:dyDescent="0.45">
      <c r="G433"/>
      <c r="H433"/>
      <c r="I433"/>
      <c r="J433"/>
      <c r="K433"/>
      <c r="L433"/>
      <c r="M433"/>
      <c r="N433"/>
    </row>
    <row r="434" spans="7:14" x14ac:dyDescent="0.45">
      <c r="G434"/>
      <c r="H434"/>
      <c r="I434"/>
      <c r="J434"/>
      <c r="K434"/>
      <c r="L434"/>
      <c r="M434"/>
      <c r="N434"/>
    </row>
    <row r="435" spans="7:14" x14ac:dyDescent="0.45">
      <c r="G435"/>
      <c r="H435"/>
      <c r="I435"/>
      <c r="J435"/>
      <c r="K435"/>
      <c r="L435"/>
      <c r="M435"/>
      <c r="N435"/>
    </row>
    <row r="436" spans="7:14" x14ac:dyDescent="0.45">
      <c r="G436"/>
      <c r="H436"/>
      <c r="I436"/>
      <c r="J436"/>
      <c r="K436"/>
      <c r="L436"/>
      <c r="M436"/>
      <c r="N436"/>
    </row>
    <row r="437" spans="7:14" x14ac:dyDescent="0.45">
      <c r="G437"/>
      <c r="H437"/>
      <c r="I437"/>
      <c r="J437"/>
      <c r="K437"/>
      <c r="L437"/>
      <c r="M437"/>
      <c r="N437"/>
    </row>
    <row r="438" spans="7:14" x14ac:dyDescent="0.45">
      <c r="G438"/>
      <c r="H438"/>
      <c r="I438"/>
      <c r="J438"/>
      <c r="K438"/>
      <c r="L438"/>
      <c r="M438"/>
      <c r="N438"/>
    </row>
    <row r="439" spans="7:14" x14ac:dyDescent="0.45">
      <c r="G439"/>
      <c r="H439"/>
      <c r="I439"/>
      <c r="J439"/>
      <c r="K439"/>
      <c r="L439"/>
      <c r="M439"/>
      <c r="N439"/>
    </row>
    <row r="440" spans="7:14" x14ac:dyDescent="0.45">
      <c r="G440"/>
      <c r="H440"/>
      <c r="I440"/>
      <c r="J440"/>
      <c r="K440"/>
      <c r="L440"/>
      <c r="M440"/>
      <c r="N440"/>
    </row>
    <row r="441" spans="7:14" x14ac:dyDescent="0.45">
      <c r="G441"/>
      <c r="H441"/>
      <c r="I441"/>
      <c r="J441"/>
      <c r="K441"/>
      <c r="L441"/>
      <c r="M441"/>
      <c r="N441"/>
    </row>
    <row r="442" spans="7:14" x14ac:dyDescent="0.45">
      <c r="G442"/>
      <c r="H442"/>
      <c r="I442"/>
      <c r="J442"/>
      <c r="K442"/>
      <c r="L442"/>
      <c r="M442"/>
      <c r="N442"/>
    </row>
    <row r="443" spans="7:14" x14ac:dyDescent="0.45">
      <c r="G443"/>
      <c r="H443"/>
      <c r="I443"/>
      <c r="J443"/>
      <c r="K443"/>
      <c r="L443"/>
      <c r="M443"/>
      <c r="N443"/>
    </row>
    <row r="444" spans="7:14" x14ac:dyDescent="0.45">
      <c r="G444"/>
      <c r="H444"/>
      <c r="I444"/>
      <c r="J444"/>
      <c r="K444"/>
      <c r="L444"/>
      <c r="M444"/>
      <c r="N444"/>
    </row>
    <row r="445" spans="7:14" x14ac:dyDescent="0.45">
      <c r="G445"/>
      <c r="H445"/>
      <c r="I445"/>
      <c r="J445"/>
      <c r="K445"/>
      <c r="L445"/>
      <c r="M445"/>
      <c r="N445"/>
    </row>
    <row r="446" spans="7:14" x14ac:dyDescent="0.45">
      <c r="G446"/>
      <c r="H446"/>
      <c r="I446"/>
      <c r="J446"/>
      <c r="K446"/>
      <c r="L446"/>
      <c r="M446"/>
      <c r="N446"/>
    </row>
    <row r="447" spans="7:14" x14ac:dyDescent="0.45">
      <c r="G447"/>
      <c r="H447"/>
      <c r="I447"/>
      <c r="J447"/>
      <c r="K447"/>
      <c r="L447"/>
      <c r="M447"/>
      <c r="N447"/>
    </row>
    <row r="448" spans="7:14" x14ac:dyDescent="0.45">
      <c r="G448"/>
      <c r="H448"/>
      <c r="I448"/>
      <c r="J448"/>
      <c r="K448"/>
      <c r="L448"/>
      <c r="M448"/>
      <c r="N448"/>
    </row>
    <row r="449" spans="7:14" x14ac:dyDescent="0.45">
      <c r="G449"/>
      <c r="H449"/>
      <c r="I449"/>
      <c r="J449"/>
      <c r="K449"/>
      <c r="L449"/>
      <c r="M449"/>
      <c r="N449"/>
    </row>
    <row r="450" spans="7:14" x14ac:dyDescent="0.45">
      <c r="G450"/>
      <c r="H450"/>
      <c r="I450"/>
      <c r="J450"/>
      <c r="K450"/>
      <c r="L450"/>
      <c r="M450"/>
      <c r="N450"/>
    </row>
    <row r="451" spans="7:14" x14ac:dyDescent="0.45">
      <c r="G451"/>
      <c r="H451"/>
      <c r="I451"/>
      <c r="J451"/>
      <c r="K451"/>
      <c r="L451"/>
      <c r="M451"/>
      <c r="N451"/>
    </row>
    <row r="452" spans="7:14" x14ac:dyDescent="0.45">
      <c r="G452"/>
      <c r="H452"/>
      <c r="I452"/>
      <c r="J452"/>
      <c r="K452"/>
      <c r="L452"/>
      <c r="M452"/>
      <c r="N452"/>
    </row>
    <row r="453" spans="7:14" x14ac:dyDescent="0.45">
      <c r="G453"/>
      <c r="H453"/>
      <c r="I453"/>
      <c r="J453"/>
      <c r="K453"/>
      <c r="L453"/>
      <c r="M453"/>
      <c r="N453"/>
    </row>
    <row r="454" spans="7:14" x14ac:dyDescent="0.45">
      <c r="G454"/>
      <c r="H454"/>
      <c r="I454"/>
      <c r="J454"/>
      <c r="K454"/>
      <c r="L454"/>
      <c r="M454"/>
      <c r="N454"/>
    </row>
    <row r="455" spans="7:14" x14ac:dyDescent="0.45">
      <c r="G455"/>
      <c r="H455"/>
      <c r="I455"/>
      <c r="J455"/>
      <c r="K455"/>
      <c r="L455"/>
      <c r="M455"/>
      <c r="N455"/>
    </row>
    <row r="456" spans="7:14" x14ac:dyDescent="0.45">
      <c r="G456"/>
      <c r="H456"/>
      <c r="I456"/>
      <c r="J456"/>
      <c r="K456"/>
      <c r="L456"/>
      <c r="M456"/>
      <c r="N456"/>
    </row>
    <row r="457" spans="7:14" x14ac:dyDescent="0.45">
      <c r="G457"/>
      <c r="H457"/>
      <c r="I457"/>
      <c r="J457"/>
      <c r="K457"/>
      <c r="L457"/>
      <c r="M457"/>
      <c r="N457"/>
    </row>
    <row r="458" spans="7:14" x14ac:dyDescent="0.45">
      <c r="G458"/>
      <c r="H458"/>
      <c r="I458"/>
      <c r="J458"/>
      <c r="K458"/>
      <c r="L458"/>
      <c r="M458"/>
      <c r="N458"/>
    </row>
    <row r="459" spans="7:14" x14ac:dyDescent="0.45">
      <c r="G459"/>
      <c r="H459"/>
      <c r="I459"/>
      <c r="J459"/>
      <c r="K459"/>
      <c r="L459"/>
      <c r="M459"/>
      <c r="N459"/>
    </row>
    <row r="460" spans="7:14" x14ac:dyDescent="0.45">
      <c r="G460"/>
      <c r="H460"/>
      <c r="I460"/>
      <c r="J460"/>
      <c r="K460"/>
      <c r="L460"/>
      <c r="M460"/>
      <c r="N460"/>
    </row>
    <row r="461" spans="7:14" x14ac:dyDescent="0.45">
      <c r="G461"/>
      <c r="H461"/>
      <c r="I461"/>
      <c r="J461"/>
      <c r="K461"/>
      <c r="L461"/>
      <c r="M461"/>
      <c r="N461"/>
    </row>
    <row r="462" spans="7:14" x14ac:dyDescent="0.45">
      <c r="G462"/>
      <c r="H462"/>
      <c r="I462"/>
      <c r="J462"/>
      <c r="K462"/>
      <c r="L462"/>
      <c r="M462"/>
      <c r="N462"/>
    </row>
    <row r="463" spans="7:14" x14ac:dyDescent="0.45">
      <c r="G463"/>
      <c r="H463"/>
      <c r="I463"/>
      <c r="J463"/>
      <c r="K463"/>
      <c r="L463"/>
      <c r="M463"/>
      <c r="N463"/>
    </row>
    <row r="464" spans="7:14" x14ac:dyDescent="0.45">
      <c r="G464"/>
      <c r="H464"/>
      <c r="I464"/>
      <c r="J464"/>
      <c r="K464"/>
      <c r="L464"/>
      <c r="M464"/>
      <c r="N464"/>
    </row>
    <row r="465" spans="7:14" x14ac:dyDescent="0.45">
      <c r="G465"/>
      <c r="H465"/>
      <c r="I465"/>
      <c r="J465"/>
      <c r="K465"/>
      <c r="L465"/>
      <c r="M465"/>
      <c r="N465"/>
    </row>
    <row r="466" spans="7:14" x14ac:dyDescent="0.45">
      <c r="G466"/>
      <c r="H466"/>
      <c r="I466"/>
      <c r="J466"/>
      <c r="K466"/>
      <c r="L466"/>
      <c r="M466"/>
      <c r="N466"/>
    </row>
    <row r="467" spans="7:14" x14ac:dyDescent="0.45">
      <c r="G467"/>
      <c r="H467"/>
      <c r="I467"/>
      <c r="J467"/>
      <c r="K467"/>
      <c r="L467"/>
      <c r="M467"/>
      <c r="N467"/>
    </row>
    <row r="468" spans="7:14" x14ac:dyDescent="0.45">
      <c r="G468"/>
      <c r="H468"/>
      <c r="I468"/>
      <c r="J468"/>
      <c r="K468"/>
      <c r="L468"/>
      <c r="M468"/>
      <c r="N468"/>
    </row>
    <row r="469" spans="7:14" x14ac:dyDescent="0.45">
      <c r="G469"/>
      <c r="H469"/>
      <c r="I469"/>
      <c r="J469"/>
      <c r="K469"/>
      <c r="L469"/>
      <c r="M469"/>
      <c r="N469"/>
    </row>
    <row r="470" spans="7:14" x14ac:dyDescent="0.45">
      <c r="G470"/>
      <c r="H470"/>
      <c r="I470"/>
      <c r="J470"/>
      <c r="K470"/>
      <c r="L470"/>
      <c r="M470"/>
      <c r="N470"/>
    </row>
    <row r="471" spans="7:14" x14ac:dyDescent="0.45">
      <c r="G471"/>
      <c r="H471"/>
      <c r="I471"/>
      <c r="J471"/>
      <c r="K471"/>
      <c r="L471"/>
      <c r="M471"/>
      <c r="N471"/>
    </row>
    <row r="472" spans="7:14" x14ac:dyDescent="0.45">
      <c r="G472"/>
      <c r="H472"/>
      <c r="I472"/>
      <c r="J472"/>
      <c r="K472"/>
      <c r="L472"/>
      <c r="M472"/>
      <c r="N472"/>
    </row>
    <row r="473" spans="7:14" x14ac:dyDescent="0.45">
      <c r="G473"/>
      <c r="H473"/>
      <c r="I473"/>
      <c r="J473"/>
      <c r="K473"/>
      <c r="L473"/>
      <c r="M473"/>
      <c r="N473"/>
    </row>
    <row r="474" spans="7:14" x14ac:dyDescent="0.45">
      <c r="G474"/>
      <c r="H474"/>
      <c r="I474"/>
      <c r="J474"/>
      <c r="K474"/>
      <c r="L474"/>
      <c r="M474"/>
      <c r="N474"/>
    </row>
    <row r="475" spans="7:14" x14ac:dyDescent="0.45">
      <c r="G475"/>
      <c r="H475"/>
      <c r="I475"/>
      <c r="J475"/>
      <c r="K475"/>
      <c r="L475"/>
      <c r="M475"/>
      <c r="N475"/>
    </row>
    <row r="476" spans="7:14" x14ac:dyDescent="0.45">
      <c r="G476"/>
      <c r="H476"/>
      <c r="I476"/>
      <c r="J476"/>
      <c r="K476"/>
      <c r="L476"/>
      <c r="M476"/>
      <c r="N476"/>
    </row>
    <row r="477" spans="7:14" x14ac:dyDescent="0.45">
      <c r="G477"/>
      <c r="H477"/>
      <c r="I477"/>
      <c r="J477"/>
      <c r="K477"/>
      <c r="L477"/>
      <c r="M477"/>
      <c r="N477"/>
    </row>
    <row r="478" spans="7:14" x14ac:dyDescent="0.45">
      <c r="G478"/>
      <c r="H478"/>
      <c r="I478"/>
      <c r="J478"/>
      <c r="K478"/>
      <c r="L478"/>
      <c r="M478"/>
      <c r="N478"/>
    </row>
    <row r="479" spans="7:14" x14ac:dyDescent="0.45">
      <c r="G479"/>
      <c r="H479"/>
      <c r="I479"/>
      <c r="J479"/>
      <c r="K479"/>
      <c r="L479"/>
      <c r="M479"/>
      <c r="N479"/>
    </row>
    <row r="480" spans="7:14" x14ac:dyDescent="0.45">
      <c r="G480"/>
      <c r="H480"/>
      <c r="I480"/>
      <c r="J480"/>
      <c r="K480"/>
      <c r="L480"/>
      <c r="M480"/>
      <c r="N480"/>
    </row>
    <row r="481" spans="7:14" x14ac:dyDescent="0.45">
      <c r="G481"/>
      <c r="H481"/>
      <c r="I481"/>
      <c r="J481"/>
      <c r="K481"/>
      <c r="L481"/>
      <c r="M481"/>
      <c r="N481"/>
    </row>
    <row r="482" spans="7:14" x14ac:dyDescent="0.45">
      <c r="G482"/>
      <c r="H482"/>
      <c r="I482"/>
      <c r="J482"/>
      <c r="K482"/>
      <c r="L482"/>
      <c r="M482"/>
      <c r="N482"/>
    </row>
    <row r="483" spans="7:14" x14ac:dyDescent="0.45">
      <c r="G483"/>
      <c r="H483"/>
      <c r="I483"/>
      <c r="J483"/>
      <c r="K483"/>
      <c r="L483"/>
      <c r="M483"/>
      <c r="N483"/>
    </row>
    <row r="484" spans="7:14" x14ac:dyDescent="0.45">
      <c r="G484"/>
      <c r="H484"/>
      <c r="I484"/>
      <c r="J484"/>
      <c r="K484"/>
      <c r="L484"/>
      <c r="M484"/>
      <c r="N484"/>
    </row>
    <row r="485" spans="7:14" x14ac:dyDescent="0.45">
      <c r="G485"/>
      <c r="H485"/>
      <c r="I485"/>
      <c r="J485"/>
      <c r="K485"/>
      <c r="L485"/>
      <c r="M485"/>
      <c r="N485"/>
    </row>
    <row r="486" spans="7:14" x14ac:dyDescent="0.45">
      <c r="G486"/>
      <c r="H486"/>
      <c r="I486"/>
      <c r="J486"/>
      <c r="K486"/>
      <c r="L486"/>
      <c r="M486"/>
      <c r="N486"/>
    </row>
    <row r="487" spans="7:14" x14ac:dyDescent="0.45">
      <c r="G487"/>
      <c r="H487"/>
      <c r="I487"/>
      <c r="J487"/>
      <c r="K487"/>
      <c r="L487"/>
      <c r="M487"/>
      <c r="N487"/>
    </row>
    <row r="488" spans="7:14" x14ac:dyDescent="0.45">
      <c r="G488"/>
      <c r="H488"/>
      <c r="I488"/>
      <c r="J488"/>
      <c r="K488"/>
      <c r="L488"/>
      <c r="M488"/>
      <c r="N488"/>
    </row>
    <row r="489" spans="7:14" x14ac:dyDescent="0.45">
      <c r="G489"/>
      <c r="H489"/>
      <c r="I489"/>
      <c r="J489"/>
      <c r="K489"/>
      <c r="L489"/>
      <c r="M489"/>
      <c r="N489"/>
    </row>
    <row r="490" spans="7:14" x14ac:dyDescent="0.45">
      <c r="G490"/>
      <c r="H490"/>
      <c r="I490"/>
      <c r="J490"/>
      <c r="K490"/>
      <c r="L490"/>
      <c r="M490"/>
      <c r="N490"/>
    </row>
    <row r="491" spans="7:14" x14ac:dyDescent="0.45">
      <c r="G491"/>
      <c r="H491"/>
      <c r="I491"/>
      <c r="J491"/>
      <c r="K491"/>
      <c r="L491"/>
      <c r="M491"/>
      <c r="N491"/>
    </row>
    <row r="492" spans="7:14" x14ac:dyDescent="0.45">
      <c r="G492"/>
      <c r="H492"/>
      <c r="I492"/>
      <c r="J492"/>
      <c r="K492"/>
      <c r="L492"/>
      <c r="M492"/>
      <c r="N492"/>
    </row>
    <row r="493" spans="7:14" x14ac:dyDescent="0.45">
      <c r="G493"/>
      <c r="H493"/>
      <c r="I493"/>
      <c r="J493"/>
      <c r="K493"/>
      <c r="L493"/>
      <c r="M493"/>
      <c r="N493"/>
    </row>
    <row r="494" spans="7:14" x14ac:dyDescent="0.45">
      <c r="G494"/>
      <c r="H494"/>
      <c r="I494"/>
      <c r="J494"/>
      <c r="K494"/>
      <c r="L494"/>
      <c r="M494"/>
      <c r="N494"/>
    </row>
    <row r="495" spans="7:14" x14ac:dyDescent="0.45">
      <c r="G495"/>
      <c r="H495"/>
      <c r="I495"/>
      <c r="J495"/>
      <c r="K495"/>
      <c r="L495"/>
      <c r="M495"/>
      <c r="N495"/>
    </row>
    <row r="496" spans="7:14" x14ac:dyDescent="0.45">
      <c r="G496"/>
      <c r="H496"/>
      <c r="I496"/>
      <c r="J496"/>
      <c r="K496"/>
      <c r="L496"/>
      <c r="M496"/>
      <c r="N496"/>
    </row>
    <row r="497" spans="7:14" x14ac:dyDescent="0.45">
      <c r="G497"/>
      <c r="H497"/>
      <c r="I497"/>
      <c r="J497"/>
      <c r="K497"/>
      <c r="L497"/>
      <c r="M497"/>
      <c r="N497"/>
    </row>
    <row r="498" spans="7:14" x14ac:dyDescent="0.45">
      <c r="G498"/>
      <c r="H498"/>
      <c r="I498"/>
      <c r="J498"/>
      <c r="K498"/>
      <c r="L498"/>
      <c r="M498"/>
      <c r="N498"/>
    </row>
    <row r="499" spans="7:14" x14ac:dyDescent="0.45">
      <c r="G499"/>
      <c r="H499"/>
      <c r="I499"/>
      <c r="J499"/>
      <c r="K499"/>
      <c r="L499"/>
      <c r="M499"/>
      <c r="N499"/>
    </row>
    <row r="500" spans="7:14" x14ac:dyDescent="0.45">
      <c r="G500"/>
      <c r="H500"/>
      <c r="I500"/>
      <c r="J500"/>
      <c r="K500"/>
      <c r="L500"/>
      <c r="M500"/>
      <c r="N500"/>
    </row>
    <row r="501" spans="7:14" x14ac:dyDescent="0.45">
      <c r="G501"/>
      <c r="H501"/>
      <c r="I501"/>
      <c r="J501"/>
      <c r="K501"/>
      <c r="L501"/>
      <c r="M501"/>
      <c r="N501"/>
    </row>
    <row r="502" spans="7:14" x14ac:dyDescent="0.45">
      <c r="G502"/>
      <c r="H502"/>
      <c r="I502"/>
      <c r="J502"/>
      <c r="K502"/>
      <c r="L502"/>
      <c r="M502"/>
      <c r="N502"/>
    </row>
    <row r="503" spans="7:14" x14ac:dyDescent="0.45">
      <c r="G503"/>
      <c r="H503"/>
      <c r="I503"/>
      <c r="J503"/>
      <c r="K503"/>
      <c r="L503"/>
      <c r="M503"/>
      <c r="N503"/>
    </row>
    <row r="504" spans="7:14" x14ac:dyDescent="0.45">
      <c r="G504"/>
      <c r="H504"/>
      <c r="I504"/>
      <c r="J504"/>
      <c r="K504"/>
      <c r="L504"/>
      <c r="M504"/>
      <c r="N504"/>
    </row>
    <row r="505" spans="7:14" x14ac:dyDescent="0.45">
      <c r="G505"/>
      <c r="H505"/>
      <c r="I505"/>
      <c r="J505"/>
      <c r="K505"/>
      <c r="L505"/>
      <c r="M505"/>
      <c r="N505"/>
    </row>
    <row r="506" spans="7:14" x14ac:dyDescent="0.45">
      <c r="G506"/>
      <c r="H506"/>
      <c r="I506"/>
      <c r="J506"/>
      <c r="K506"/>
      <c r="L506"/>
      <c r="M506"/>
      <c r="N506"/>
    </row>
    <row r="507" spans="7:14" x14ac:dyDescent="0.45">
      <c r="G507"/>
      <c r="H507"/>
      <c r="I507"/>
      <c r="J507"/>
      <c r="K507"/>
      <c r="L507"/>
      <c r="M507"/>
      <c r="N507"/>
    </row>
    <row r="508" spans="7:14" x14ac:dyDescent="0.45">
      <c r="G508"/>
      <c r="H508"/>
      <c r="I508"/>
      <c r="J508"/>
      <c r="K508"/>
      <c r="L508"/>
      <c r="M508"/>
      <c r="N508"/>
    </row>
    <row r="509" spans="7:14" x14ac:dyDescent="0.45">
      <c r="G509"/>
      <c r="H509"/>
      <c r="I509"/>
      <c r="J509"/>
      <c r="K509"/>
      <c r="L509"/>
      <c r="M509"/>
      <c r="N509"/>
    </row>
    <row r="510" spans="7:14" x14ac:dyDescent="0.45">
      <c r="G510"/>
      <c r="H510"/>
      <c r="I510"/>
      <c r="J510"/>
      <c r="K510"/>
      <c r="L510"/>
      <c r="M510"/>
      <c r="N510"/>
    </row>
    <row r="511" spans="7:14" x14ac:dyDescent="0.45">
      <c r="G511"/>
      <c r="H511"/>
      <c r="I511"/>
      <c r="J511"/>
      <c r="K511"/>
      <c r="L511"/>
      <c r="M511"/>
      <c r="N511"/>
    </row>
    <row r="512" spans="7:14" x14ac:dyDescent="0.45">
      <c r="G512"/>
      <c r="H512"/>
      <c r="I512"/>
      <c r="J512"/>
      <c r="K512"/>
      <c r="L512"/>
      <c r="M512"/>
      <c r="N512"/>
    </row>
    <row r="513" spans="7:14" x14ac:dyDescent="0.45">
      <c r="G513"/>
      <c r="H513"/>
      <c r="I513"/>
      <c r="J513"/>
      <c r="K513"/>
      <c r="L513"/>
      <c r="M513"/>
      <c r="N513"/>
    </row>
    <row r="514" spans="7:14" x14ac:dyDescent="0.45">
      <c r="G514"/>
      <c r="H514"/>
      <c r="I514"/>
      <c r="J514"/>
      <c r="K514"/>
      <c r="L514"/>
      <c r="M514"/>
      <c r="N514"/>
    </row>
    <row r="515" spans="7:14" x14ac:dyDescent="0.45">
      <c r="G515"/>
      <c r="H515"/>
      <c r="I515"/>
      <c r="J515"/>
      <c r="K515"/>
      <c r="L515"/>
      <c r="M515"/>
      <c r="N515"/>
    </row>
    <row r="516" spans="7:14" x14ac:dyDescent="0.45">
      <c r="G516"/>
      <c r="H516"/>
      <c r="I516"/>
      <c r="J516"/>
      <c r="K516"/>
      <c r="L516"/>
      <c r="M516"/>
      <c r="N516"/>
    </row>
    <row r="517" spans="7:14" x14ac:dyDescent="0.45">
      <c r="G517"/>
      <c r="H517"/>
      <c r="I517"/>
      <c r="J517"/>
      <c r="K517"/>
      <c r="L517"/>
      <c r="M517"/>
      <c r="N517"/>
    </row>
    <row r="518" spans="7:14" x14ac:dyDescent="0.45">
      <c r="G518"/>
      <c r="H518"/>
      <c r="I518"/>
      <c r="J518"/>
      <c r="K518"/>
      <c r="L518"/>
      <c r="M518"/>
      <c r="N518"/>
    </row>
    <row r="519" spans="7:14" x14ac:dyDescent="0.45">
      <c r="G519"/>
      <c r="H519"/>
      <c r="I519"/>
      <c r="J519"/>
      <c r="K519"/>
      <c r="L519"/>
      <c r="M519"/>
      <c r="N519"/>
    </row>
    <row r="520" spans="7:14" x14ac:dyDescent="0.45">
      <c r="G520"/>
      <c r="H520"/>
      <c r="I520"/>
      <c r="J520"/>
      <c r="K520"/>
      <c r="L520"/>
      <c r="M520"/>
      <c r="N520"/>
    </row>
    <row r="521" spans="7:14" x14ac:dyDescent="0.45">
      <c r="G521"/>
      <c r="H521"/>
      <c r="I521"/>
      <c r="J521"/>
      <c r="K521"/>
      <c r="L521"/>
      <c r="M521"/>
      <c r="N521"/>
    </row>
    <row r="522" spans="7:14" x14ac:dyDescent="0.45">
      <c r="G522"/>
      <c r="H522"/>
      <c r="I522"/>
      <c r="J522"/>
      <c r="K522"/>
      <c r="L522"/>
      <c r="M522"/>
      <c r="N522"/>
    </row>
    <row r="523" spans="7:14" x14ac:dyDescent="0.45">
      <c r="G523"/>
      <c r="H523"/>
      <c r="I523"/>
      <c r="J523"/>
      <c r="K523"/>
      <c r="L523"/>
      <c r="M523"/>
      <c r="N523"/>
    </row>
    <row r="524" spans="7:14" x14ac:dyDescent="0.45">
      <c r="G524"/>
      <c r="H524"/>
      <c r="I524"/>
      <c r="J524"/>
      <c r="K524"/>
      <c r="L524"/>
      <c r="M524"/>
      <c r="N524"/>
    </row>
    <row r="525" spans="7:14" x14ac:dyDescent="0.45">
      <c r="G525"/>
      <c r="H525"/>
      <c r="I525"/>
      <c r="J525"/>
      <c r="K525"/>
      <c r="L525"/>
      <c r="M525"/>
      <c r="N525"/>
    </row>
    <row r="526" spans="7:14" x14ac:dyDescent="0.45">
      <c r="G526"/>
      <c r="H526"/>
      <c r="I526"/>
      <c r="J526"/>
      <c r="K526"/>
      <c r="L526"/>
      <c r="M526"/>
      <c r="N526"/>
    </row>
    <row r="527" spans="7:14" x14ac:dyDescent="0.45">
      <c r="G527"/>
      <c r="H527"/>
      <c r="I527"/>
      <c r="J527"/>
      <c r="K527"/>
      <c r="L527"/>
      <c r="M527"/>
      <c r="N527"/>
    </row>
    <row r="528" spans="7:14" x14ac:dyDescent="0.45">
      <c r="G528"/>
      <c r="H528"/>
      <c r="I528"/>
      <c r="J528"/>
      <c r="K528"/>
      <c r="L528"/>
      <c r="M528"/>
      <c r="N528"/>
    </row>
    <row r="529" spans="7:14" x14ac:dyDescent="0.45">
      <c r="G529"/>
      <c r="H529"/>
      <c r="I529"/>
      <c r="J529"/>
      <c r="K529"/>
      <c r="L529"/>
      <c r="M529"/>
      <c r="N529"/>
    </row>
    <row r="530" spans="7:14" x14ac:dyDescent="0.45">
      <c r="G530"/>
      <c r="H530"/>
      <c r="I530"/>
      <c r="J530"/>
      <c r="K530"/>
      <c r="L530"/>
      <c r="M530"/>
      <c r="N530"/>
    </row>
    <row r="531" spans="7:14" x14ac:dyDescent="0.45">
      <c r="G531"/>
      <c r="H531"/>
      <c r="I531"/>
      <c r="J531"/>
      <c r="K531"/>
      <c r="L531"/>
      <c r="M531"/>
      <c r="N531"/>
    </row>
    <row r="532" spans="7:14" x14ac:dyDescent="0.45">
      <c r="G532"/>
      <c r="H532"/>
      <c r="I532"/>
      <c r="J532"/>
      <c r="K532"/>
      <c r="L532"/>
      <c r="M532"/>
      <c r="N532"/>
    </row>
    <row r="533" spans="7:14" x14ac:dyDescent="0.45">
      <c r="G533"/>
      <c r="H533"/>
      <c r="I533"/>
      <c r="J533"/>
      <c r="K533"/>
      <c r="L533"/>
      <c r="M533"/>
      <c r="N533"/>
    </row>
    <row r="534" spans="7:14" x14ac:dyDescent="0.45">
      <c r="G534"/>
      <c r="H534"/>
      <c r="I534"/>
      <c r="J534"/>
      <c r="K534"/>
      <c r="L534"/>
      <c r="M534"/>
      <c r="N534"/>
    </row>
    <row r="535" spans="7:14" x14ac:dyDescent="0.45">
      <c r="G535"/>
      <c r="H535"/>
      <c r="I535"/>
      <c r="J535"/>
      <c r="K535"/>
      <c r="L535"/>
      <c r="M535"/>
      <c r="N535"/>
    </row>
    <row r="536" spans="7:14" x14ac:dyDescent="0.45">
      <c r="G536"/>
      <c r="H536"/>
      <c r="I536"/>
      <c r="J536"/>
      <c r="K536"/>
      <c r="L536"/>
      <c r="M536"/>
      <c r="N536"/>
    </row>
    <row r="537" spans="7:14" x14ac:dyDescent="0.45">
      <c r="G537"/>
      <c r="H537"/>
      <c r="I537"/>
      <c r="J537"/>
      <c r="K537"/>
      <c r="L537"/>
      <c r="M537"/>
      <c r="N537"/>
    </row>
    <row r="538" spans="7:14" x14ac:dyDescent="0.45">
      <c r="G538"/>
      <c r="H538"/>
      <c r="I538"/>
      <c r="J538"/>
      <c r="K538"/>
      <c r="L538"/>
      <c r="M538"/>
      <c r="N538"/>
    </row>
    <row r="539" spans="7:14" x14ac:dyDescent="0.45">
      <c r="G539"/>
      <c r="H539"/>
      <c r="I539"/>
      <c r="J539"/>
      <c r="K539"/>
      <c r="L539"/>
      <c r="M539"/>
      <c r="N539"/>
    </row>
    <row r="540" spans="7:14" x14ac:dyDescent="0.45">
      <c r="G540"/>
      <c r="H540"/>
      <c r="I540"/>
      <c r="J540"/>
      <c r="K540"/>
      <c r="L540"/>
      <c r="M540"/>
      <c r="N540"/>
    </row>
    <row r="541" spans="7:14" x14ac:dyDescent="0.45">
      <c r="G541"/>
      <c r="H541"/>
      <c r="I541"/>
      <c r="J541"/>
      <c r="K541"/>
      <c r="L541"/>
      <c r="M541"/>
      <c r="N541"/>
    </row>
    <row r="542" spans="7:14" x14ac:dyDescent="0.45">
      <c r="G542"/>
      <c r="H542"/>
      <c r="I542"/>
      <c r="J542"/>
      <c r="K542"/>
      <c r="L542"/>
      <c r="M542"/>
      <c r="N542"/>
    </row>
    <row r="543" spans="7:14" x14ac:dyDescent="0.45">
      <c r="G543"/>
      <c r="H543"/>
      <c r="I543"/>
      <c r="J543"/>
      <c r="K543"/>
      <c r="L543"/>
      <c r="M543"/>
      <c r="N543"/>
    </row>
    <row r="544" spans="7:14" x14ac:dyDescent="0.45">
      <c r="G544"/>
      <c r="H544"/>
      <c r="I544"/>
      <c r="J544"/>
      <c r="K544"/>
      <c r="L544"/>
      <c r="M544"/>
      <c r="N544"/>
    </row>
    <row r="545" spans="7:14" x14ac:dyDescent="0.45">
      <c r="G545"/>
      <c r="H545"/>
      <c r="I545"/>
      <c r="J545"/>
      <c r="K545"/>
      <c r="L545"/>
      <c r="M545"/>
      <c r="N545"/>
    </row>
    <row r="546" spans="7:14" x14ac:dyDescent="0.45">
      <c r="G546"/>
      <c r="H546"/>
      <c r="I546"/>
      <c r="J546"/>
      <c r="K546"/>
      <c r="L546"/>
      <c r="M546"/>
      <c r="N546"/>
    </row>
    <row r="547" spans="7:14" x14ac:dyDescent="0.45">
      <c r="G547"/>
      <c r="H547"/>
      <c r="I547"/>
      <c r="J547"/>
      <c r="K547"/>
      <c r="L547"/>
      <c r="M547"/>
      <c r="N547"/>
    </row>
    <row r="548" spans="7:14" x14ac:dyDescent="0.45">
      <c r="G548"/>
      <c r="H548"/>
      <c r="I548"/>
      <c r="J548"/>
      <c r="K548"/>
      <c r="L548"/>
      <c r="M548"/>
      <c r="N548"/>
    </row>
    <row r="549" spans="7:14" x14ac:dyDescent="0.45">
      <c r="G549"/>
      <c r="H549"/>
      <c r="I549"/>
      <c r="J549"/>
      <c r="K549"/>
      <c r="L549"/>
      <c r="M549"/>
      <c r="N549"/>
    </row>
    <row r="550" spans="7:14" x14ac:dyDescent="0.45">
      <c r="G550"/>
      <c r="H550"/>
      <c r="I550"/>
      <c r="J550"/>
      <c r="K550"/>
      <c r="L550"/>
      <c r="M550"/>
      <c r="N550"/>
    </row>
    <row r="551" spans="7:14" x14ac:dyDescent="0.45">
      <c r="G551"/>
      <c r="H551"/>
      <c r="I551"/>
      <c r="J551"/>
      <c r="K551"/>
      <c r="L551"/>
      <c r="M551"/>
      <c r="N551"/>
    </row>
    <row r="552" spans="7:14" x14ac:dyDescent="0.45">
      <c r="G552"/>
      <c r="H552"/>
      <c r="I552"/>
      <c r="J552"/>
      <c r="K552"/>
      <c r="L552"/>
      <c r="M552"/>
      <c r="N552"/>
    </row>
    <row r="553" spans="7:14" x14ac:dyDescent="0.45">
      <c r="G553"/>
      <c r="H553"/>
      <c r="I553"/>
      <c r="J553"/>
      <c r="K553"/>
      <c r="L553"/>
      <c r="M553"/>
      <c r="N553"/>
    </row>
    <row r="554" spans="7:14" x14ac:dyDescent="0.45">
      <c r="G554"/>
      <c r="H554"/>
      <c r="I554"/>
      <c r="J554"/>
      <c r="K554"/>
      <c r="L554"/>
      <c r="M554"/>
      <c r="N554"/>
    </row>
    <row r="555" spans="7:14" x14ac:dyDescent="0.45">
      <c r="G555"/>
      <c r="H555"/>
      <c r="I555"/>
      <c r="J555"/>
      <c r="K555"/>
      <c r="L555"/>
      <c r="M555"/>
      <c r="N555"/>
    </row>
    <row r="556" spans="7:14" x14ac:dyDescent="0.45">
      <c r="G556"/>
      <c r="H556"/>
      <c r="I556"/>
      <c r="J556"/>
      <c r="K556"/>
      <c r="L556"/>
      <c r="M556"/>
      <c r="N556"/>
    </row>
    <row r="557" spans="7:14" x14ac:dyDescent="0.45">
      <c r="G557"/>
      <c r="H557"/>
      <c r="I557"/>
      <c r="J557"/>
      <c r="K557"/>
      <c r="L557"/>
      <c r="M557"/>
      <c r="N557"/>
    </row>
    <row r="558" spans="7:14" x14ac:dyDescent="0.45">
      <c r="G558"/>
      <c r="H558"/>
      <c r="I558"/>
      <c r="J558"/>
      <c r="K558"/>
      <c r="L558"/>
      <c r="M558"/>
      <c r="N558"/>
    </row>
    <row r="559" spans="7:14" x14ac:dyDescent="0.45">
      <c r="G559"/>
      <c r="H559"/>
      <c r="I559"/>
      <c r="J559"/>
      <c r="K559"/>
      <c r="L559"/>
      <c r="M559"/>
      <c r="N559"/>
    </row>
    <row r="560" spans="7:14" x14ac:dyDescent="0.45">
      <c r="G560"/>
      <c r="H560"/>
      <c r="I560"/>
      <c r="J560"/>
      <c r="K560"/>
      <c r="L560"/>
      <c r="M560"/>
      <c r="N560"/>
    </row>
    <row r="561" spans="7:14" x14ac:dyDescent="0.45">
      <c r="G561"/>
      <c r="H561"/>
      <c r="I561"/>
      <c r="J561"/>
      <c r="K561"/>
      <c r="L561"/>
      <c r="M561"/>
      <c r="N561"/>
    </row>
    <row r="562" spans="7:14" x14ac:dyDescent="0.45">
      <c r="G562"/>
      <c r="H562"/>
      <c r="I562"/>
      <c r="J562"/>
      <c r="K562"/>
      <c r="L562"/>
      <c r="M562"/>
      <c r="N562"/>
    </row>
    <row r="563" spans="7:14" x14ac:dyDescent="0.45">
      <c r="G563"/>
      <c r="H563"/>
      <c r="I563"/>
      <c r="J563"/>
      <c r="K563"/>
      <c r="L563"/>
      <c r="M563"/>
      <c r="N563"/>
    </row>
    <row r="564" spans="7:14" x14ac:dyDescent="0.45">
      <c r="G564"/>
      <c r="H564"/>
      <c r="I564"/>
      <c r="J564"/>
      <c r="K564"/>
      <c r="L564"/>
      <c r="M564"/>
      <c r="N564"/>
    </row>
    <row r="565" spans="7:14" x14ac:dyDescent="0.45">
      <c r="G565"/>
      <c r="H565"/>
      <c r="I565"/>
      <c r="J565"/>
      <c r="K565"/>
      <c r="L565"/>
      <c r="M565"/>
      <c r="N565"/>
    </row>
    <row r="566" spans="7:14" x14ac:dyDescent="0.45">
      <c r="G566"/>
      <c r="H566"/>
      <c r="I566"/>
      <c r="J566"/>
      <c r="K566"/>
      <c r="L566"/>
      <c r="M566"/>
      <c r="N566"/>
    </row>
    <row r="567" spans="7:14" x14ac:dyDescent="0.45">
      <c r="G567"/>
      <c r="H567"/>
      <c r="I567"/>
      <c r="J567"/>
      <c r="K567"/>
      <c r="L567"/>
      <c r="M567"/>
      <c r="N567"/>
    </row>
    <row r="568" spans="7:14" x14ac:dyDescent="0.45">
      <c r="G568"/>
      <c r="H568"/>
      <c r="I568"/>
      <c r="J568"/>
      <c r="K568"/>
      <c r="L568"/>
      <c r="M568"/>
      <c r="N568"/>
    </row>
    <row r="569" spans="7:14" x14ac:dyDescent="0.45">
      <c r="G569"/>
      <c r="H569"/>
      <c r="I569"/>
      <c r="J569"/>
      <c r="K569"/>
      <c r="L569"/>
      <c r="M569"/>
      <c r="N569"/>
    </row>
    <row r="570" spans="7:14" x14ac:dyDescent="0.45">
      <c r="G570"/>
      <c r="H570"/>
      <c r="I570"/>
      <c r="J570"/>
      <c r="K570"/>
      <c r="L570"/>
      <c r="M570"/>
      <c r="N570"/>
    </row>
    <row r="571" spans="7:14" x14ac:dyDescent="0.45">
      <c r="G571"/>
      <c r="H571"/>
      <c r="I571"/>
      <c r="J571"/>
      <c r="K571"/>
      <c r="L571"/>
      <c r="M571"/>
      <c r="N571"/>
    </row>
    <row r="572" spans="7:14" x14ac:dyDescent="0.45">
      <c r="G572"/>
      <c r="H572"/>
      <c r="I572"/>
      <c r="J572"/>
      <c r="K572"/>
      <c r="L572"/>
      <c r="M572"/>
      <c r="N572"/>
    </row>
    <row r="573" spans="7:14" x14ac:dyDescent="0.45">
      <c r="G573"/>
      <c r="H573"/>
      <c r="I573"/>
      <c r="J573"/>
      <c r="K573"/>
      <c r="L573"/>
      <c r="M573"/>
      <c r="N573"/>
    </row>
    <row r="574" spans="7:14" x14ac:dyDescent="0.45">
      <c r="G574"/>
      <c r="H574"/>
      <c r="I574"/>
      <c r="J574"/>
      <c r="K574"/>
      <c r="L574"/>
      <c r="M574"/>
      <c r="N574"/>
    </row>
    <row r="575" spans="7:14" x14ac:dyDescent="0.45">
      <c r="G575"/>
      <c r="H575"/>
      <c r="I575"/>
      <c r="J575"/>
      <c r="K575"/>
      <c r="L575"/>
      <c r="M575"/>
      <c r="N575"/>
    </row>
    <row r="576" spans="7:14" x14ac:dyDescent="0.45">
      <c r="G576"/>
      <c r="H576"/>
      <c r="I576"/>
      <c r="J576"/>
      <c r="K576"/>
      <c r="L576"/>
      <c r="M576"/>
      <c r="N576"/>
    </row>
    <row r="577" spans="7:14" x14ac:dyDescent="0.45">
      <c r="G577"/>
      <c r="H577"/>
      <c r="I577"/>
      <c r="J577"/>
      <c r="K577"/>
      <c r="L577"/>
      <c r="M577"/>
      <c r="N577"/>
    </row>
    <row r="578" spans="7:14" x14ac:dyDescent="0.45">
      <c r="G578"/>
      <c r="H578"/>
      <c r="I578"/>
      <c r="J578"/>
      <c r="K578"/>
      <c r="L578"/>
      <c r="M578"/>
      <c r="N578"/>
    </row>
    <row r="579" spans="7:14" x14ac:dyDescent="0.45">
      <c r="G579"/>
      <c r="H579"/>
      <c r="I579"/>
      <c r="J579"/>
      <c r="K579"/>
      <c r="L579"/>
      <c r="M579"/>
      <c r="N579"/>
    </row>
    <row r="580" spans="7:14" x14ac:dyDescent="0.45">
      <c r="G580"/>
      <c r="H580"/>
      <c r="I580"/>
      <c r="J580"/>
      <c r="K580"/>
      <c r="L580"/>
      <c r="M580"/>
      <c r="N580"/>
    </row>
    <row r="581" spans="7:14" x14ac:dyDescent="0.45">
      <c r="G581"/>
      <c r="H581"/>
      <c r="I581"/>
      <c r="J581"/>
      <c r="K581"/>
      <c r="L581"/>
      <c r="M581"/>
      <c r="N581"/>
    </row>
    <row r="582" spans="7:14" x14ac:dyDescent="0.45">
      <c r="G582"/>
      <c r="H582"/>
      <c r="I582"/>
      <c r="J582"/>
      <c r="K582"/>
      <c r="L582"/>
      <c r="M582"/>
      <c r="N582"/>
    </row>
    <row r="583" spans="7:14" x14ac:dyDescent="0.45">
      <c r="G583"/>
      <c r="H583"/>
      <c r="I583"/>
      <c r="J583"/>
      <c r="K583"/>
      <c r="L583"/>
      <c r="M583"/>
      <c r="N583"/>
    </row>
    <row r="584" spans="7:14" x14ac:dyDescent="0.45">
      <c r="G584"/>
      <c r="H584"/>
      <c r="I584"/>
      <c r="J584"/>
      <c r="K584"/>
      <c r="L584"/>
      <c r="M584"/>
      <c r="N584"/>
    </row>
    <row r="585" spans="7:14" x14ac:dyDescent="0.45">
      <c r="G585"/>
      <c r="H585"/>
      <c r="I585"/>
      <c r="J585"/>
      <c r="K585"/>
      <c r="L585"/>
      <c r="M585"/>
      <c r="N585"/>
    </row>
    <row r="586" spans="7:14" x14ac:dyDescent="0.45">
      <c r="G586"/>
      <c r="H586"/>
      <c r="I586"/>
      <c r="J586"/>
      <c r="K586"/>
      <c r="L586"/>
      <c r="M586"/>
      <c r="N586"/>
    </row>
    <row r="587" spans="7:14" x14ac:dyDescent="0.45">
      <c r="G587"/>
      <c r="H587"/>
      <c r="I587"/>
      <c r="J587"/>
      <c r="K587"/>
      <c r="L587"/>
      <c r="M587"/>
      <c r="N587"/>
    </row>
    <row r="588" spans="7:14" x14ac:dyDescent="0.45">
      <c r="G588"/>
      <c r="H588"/>
      <c r="I588"/>
      <c r="J588"/>
      <c r="K588"/>
      <c r="L588"/>
      <c r="M588"/>
      <c r="N588"/>
    </row>
    <row r="589" spans="7:14" x14ac:dyDescent="0.45">
      <c r="G589"/>
      <c r="H589"/>
      <c r="I589"/>
      <c r="J589"/>
      <c r="K589"/>
      <c r="L589"/>
      <c r="M589"/>
      <c r="N589"/>
    </row>
    <row r="590" spans="7:14" x14ac:dyDescent="0.45">
      <c r="G590"/>
      <c r="H590"/>
      <c r="I590"/>
      <c r="J590"/>
      <c r="K590"/>
      <c r="L590"/>
      <c r="M590"/>
      <c r="N590"/>
    </row>
    <row r="591" spans="7:14" x14ac:dyDescent="0.45">
      <c r="G591"/>
      <c r="H591"/>
      <c r="I591"/>
      <c r="J591"/>
      <c r="K591"/>
      <c r="L591"/>
      <c r="M591"/>
      <c r="N591"/>
    </row>
    <row r="592" spans="7:14" x14ac:dyDescent="0.45">
      <c r="G592"/>
      <c r="H592"/>
      <c r="I592"/>
      <c r="J592"/>
      <c r="K592"/>
      <c r="L592"/>
      <c r="M592"/>
      <c r="N592"/>
    </row>
    <row r="593" spans="7:14" x14ac:dyDescent="0.45">
      <c r="G593"/>
      <c r="H593"/>
      <c r="I593"/>
      <c r="J593"/>
      <c r="K593"/>
      <c r="L593"/>
      <c r="M593"/>
      <c r="N593"/>
    </row>
    <row r="594" spans="7:14" x14ac:dyDescent="0.45">
      <c r="G594"/>
      <c r="H594"/>
      <c r="I594"/>
      <c r="J594"/>
      <c r="K594"/>
      <c r="L594"/>
      <c r="M594"/>
      <c r="N594"/>
    </row>
    <row r="595" spans="7:14" x14ac:dyDescent="0.45">
      <c r="G595"/>
      <c r="H595"/>
      <c r="I595"/>
      <c r="J595"/>
      <c r="K595"/>
      <c r="L595"/>
      <c r="M595"/>
      <c r="N595"/>
    </row>
    <row r="596" spans="7:14" x14ac:dyDescent="0.45">
      <c r="G596"/>
      <c r="H596"/>
      <c r="I596"/>
      <c r="J596"/>
      <c r="K596"/>
      <c r="L596"/>
      <c r="M596"/>
      <c r="N596"/>
    </row>
    <row r="597" spans="7:14" x14ac:dyDescent="0.45">
      <c r="G597"/>
      <c r="H597"/>
      <c r="I597"/>
      <c r="J597"/>
      <c r="K597"/>
      <c r="L597"/>
      <c r="M597"/>
      <c r="N597"/>
    </row>
    <row r="598" spans="7:14" x14ac:dyDescent="0.45">
      <c r="G598"/>
      <c r="H598"/>
      <c r="I598"/>
      <c r="J598"/>
      <c r="K598"/>
      <c r="L598"/>
      <c r="M598"/>
      <c r="N598"/>
    </row>
    <row r="599" spans="7:14" x14ac:dyDescent="0.45">
      <c r="G599"/>
      <c r="H599"/>
      <c r="I599"/>
      <c r="J599"/>
      <c r="K599"/>
      <c r="L599"/>
      <c r="M599"/>
      <c r="N599"/>
    </row>
    <row r="600" spans="7:14" x14ac:dyDescent="0.45">
      <c r="G600"/>
      <c r="H600"/>
      <c r="I600"/>
      <c r="J600"/>
      <c r="K600"/>
      <c r="L600"/>
      <c r="M600"/>
      <c r="N600"/>
    </row>
    <row r="601" spans="7:14" x14ac:dyDescent="0.45">
      <c r="G601"/>
      <c r="H601"/>
      <c r="I601"/>
      <c r="J601"/>
      <c r="K601"/>
      <c r="L601"/>
      <c r="M601"/>
      <c r="N601"/>
    </row>
    <row r="602" spans="7:14" x14ac:dyDescent="0.45">
      <c r="G602"/>
      <c r="H602"/>
      <c r="I602"/>
      <c r="J602"/>
      <c r="K602"/>
      <c r="L602"/>
      <c r="M602"/>
      <c r="N602"/>
    </row>
    <row r="603" spans="7:14" x14ac:dyDescent="0.45">
      <c r="G603"/>
      <c r="H603"/>
      <c r="I603"/>
      <c r="J603"/>
      <c r="K603"/>
      <c r="L603"/>
      <c r="M603"/>
      <c r="N603"/>
    </row>
    <row r="604" spans="7:14" x14ac:dyDescent="0.45">
      <c r="G604"/>
      <c r="H604"/>
      <c r="I604"/>
      <c r="J604"/>
      <c r="K604"/>
      <c r="L604"/>
      <c r="M604"/>
      <c r="N604"/>
    </row>
    <row r="605" spans="7:14" x14ac:dyDescent="0.45">
      <c r="G605"/>
      <c r="H605"/>
      <c r="I605"/>
      <c r="J605"/>
      <c r="K605"/>
      <c r="L605"/>
      <c r="M605"/>
      <c r="N605"/>
    </row>
    <row r="606" spans="7:14" x14ac:dyDescent="0.45">
      <c r="G606"/>
      <c r="H606"/>
      <c r="I606"/>
      <c r="J606"/>
      <c r="K606"/>
      <c r="L606"/>
      <c r="M606"/>
      <c r="N606"/>
    </row>
    <row r="607" spans="7:14" x14ac:dyDescent="0.45">
      <c r="G607"/>
      <c r="H607"/>
      <c r="I607"/>
      <c r="J607"/>
      <c r="K607"/>
      <c r="L607"/>
      <c r="M607"/>
      <c r="N607"/>
    </row>
    <row r="608" spans="7:14" x14ac:dyDescent="0.45">
      <c r="G608"/>
      <c r="H608"/>
      <c r="I608"/>
      <c r="J608"/>
      <c r="K608"/>
      <c r="L608"/>
      <c r="M608"/>
      <c r="N608"/>
    </row>
    <row r="609" spans="7:14" x14ac:dyDescent="0.45">
      <c r="G609"/>
      <c r="H609"/>
      <c r="I609"/>
      <c r="J609"/>
      <c r="K609"/>
      <c r="L609"/>
      <c r="M609"/>
      <c r="N609"/>
    </row>
    <row r="610" spans="7:14" x14ac:dyDescent="0.45">
      <c r="G610"/>
      <c r="H610"/>
      <c r="I610"/>
      <c r="J610"/>
      <c r="K610"/>
      <c r="L610"/>
      <c r="M610"/>
      <c r="N610"/>
    </row>
    <row r="611" spans="7:14" x14ac:dyDescent="0.45">
      <c r="G611"/>
      <c r="H611"/>
      <c r="I611"/>
      <c r="J611"/>
      <c r="K611"/>
      <c r="L611"/>
      <c r="M611"/>
      <c r="N611"/>
    </row>
    <row r="612" spans="7:14" x14ac:dyDescent="0.45">
      <c r="G612"/>
      <c r="H612"/>
      <c r="I612"/>
      <c r="J612"/>
      <c r="K612"/>
      <c r="L612"/>
      <c r="M612"/>
      <c r="N612"/>
    </row>
    <row r="613" spans="7:14" x14ac:dyDescent="0.45">
      <c r="G613"/>
      <c r="H613"/>
      <c r="I613"/>
      <c r="J613"/>
      <c r="K613"/>
      <c r="L613"/>
      <c r="M613"/>
      <c r="N613"/>
    </row>
    <row r="614" spans="7:14" x14ac:dyDescent="0.45">
      <c r="G614"/>
      <c r="H614"/>
      <c r="I614"/>
      <c r="J614"/>
      <c r="K614"/>
      <c r="L614"/>
      <c r="M614"/>
      <c r="N614"/>
    </row>
    <row r="615" spans="7:14" x14ac:dyDescent="0.45">
      <c r="G615"/>
      <c r="H615"/>
      <c r="I615"/>
      <c r="J615"/>
      <c r="K615"/>
      <c r="L615"/>
      <c r="M615"/>
      <c r="N615"/>
    </row>
    <row r="616" spans="7:14" x14ac:dyDescent="0.45">
      <c r="G616"/>
      <c r="H616"/>
      <c r="I616"/>
      <c r="J616"/>
      <c r="K616"/>
      <c r="L616"/>
      <c r="M616"/>
      <c r="N616"/>
    </row>
    <row r="617" spans="7:14" x14ac:dyDescent="0.45">
      <c r="G617"/>
      <c r="H617"/>
      <c r="I617"/>
      <c r="J617"/>
      <c r="K617"/>
      <c r="L617"/>
      <c r="M617"/>
      <c r="N617"/>
    </row>
    <row r="618" spans="7:14" x14ac:dyDescent="0.45">
      <c r="G618"/>
      <c r="H618"/>
      <c r="I618"/>
      <c r="J618"/>
      <c r="K618"/>
      <c r="L618"/>
      <c r="M618"/>
      <c r="N618"/>
    </row>
    <row r="619" spans="7:14" x14ac:dyDescent="0.45">
      <c r="G619"/>
      <c r="H619"/>
      <c r="I619"/>
      <c r="J619"/>
      <c r="K619"/>
      <c r="L619"/>
      <c r="M619"/>
      <c r="N619"/>
    </row>
    <row r="620" spans="7:14" x14ac:dyDescent="0.45">
      <c r="G620"/>
      <c r="H620"/>
      <c r="I620"/>
      <c r="J620"/>
      <c r="K620"/>
      <c r="L620"/>
      <c r="M620"/>
      <c r="N620"/>
    </row>
    <row r="621" spans="7:14" x14ac:dyDescent="0.45">
      <c r="G621"/>
      <c r="H621"/>
      <c r="I621"/>
      <c r="J621"/>
      <c r="K621"/>
      <c r="L621"/>
      <c r="M621"/>
      <c r="N621"/>
    </row>
    <row r="622" spans="7:14" x14ac:dyDescent="0.45">
      <c r="G622"/>
      <c r="H622"/>
      <c r="I622"/>
      <c r="J622"/>
      <c r="K622"/>
      <c r="L622"/>
      <c r="M622"/>
      <c r="N622"/>
    </row>
    <row r="623" spans="7:14" x14ac:dyDescent="0.45">
      <c r="G623"/>
      <c r="H623"/>
      <c r="I623"/>
      <c r="J623"/>
      <c r="K623"/>
      <c r="L623"/>
      <c r="M623"/>
      <c r="N623"/>
    </row>
    <row r="624" spans="7:14" x14ac:dyDescent="0.45">
      <c r="G624"/>
      <c r="H624"/>
      <c r="I624"/>
      <c r="J624"/>
      <c r="K624"/>
      <c r="L624"/>
      <c r="M624"/>
      <c r="N624"/>
    </row>
    <row r="625" spans="7:14" x14ac:dyDescent="0.45">
      <c r="G625"/>
      <c r="H625"/>
      <c r="I625"/>
      <c r="J625"/>
      <c r="K625"/>
      <c r="L625"/>
      <c r="M625"/>
      <c r="N625"/>
    </row>
    <row r="626" spans="7:14" x14ac:dyDescent="0.45">
      <c r="G626"/>
      <c r="H626"/>
      <c r="I626"/>
      <c r="J626"/>
      <c r="K626"/>
      <c r="L626"/>
      <c r="M626"/>
      <c r="N626"/>
    </row>
    <row r="627" spans="7:14" x14ac:dyDescent="0.45">
      <c r="G627"/>
      <c r="H627"/>
      <c r="I627"/>
      <c r="J627"/>
      <c r="K627"/>
      <c r="L627"/>
      <c r="M627"/>
      <c r="N627"/>
    </row>
    <row r="628" spans="7:14" x14ac:dyDescent="0.45">
      <c r="G628"/>
      <c r="H628"/>
      <c r="I628"/>
      <c r="J628"/>
      <c r="K628"/>
      <c r="L628"/>
      <c r="M628"/>
      <c r="N628"/>
    </row>
    <row r="629" spans="7:14" x14ac:dyDescent="0.45">
      <c r="G629"/>
      <c r="H629"/>
      <c r="I629"/>
      <c r="J629"/>
      <c r="K629"/>
      <c r="L629"/>
      <c r="M629"/>
      <c r="N629"/>
    </row>
    <row r="630" spans="7:14" x14ac:dyDescent="0.45">
      <c r="G630"/>
      <c r="H630"/>
      <c r="I630"/>
      <c r="J630"/>
      <c r="K630"/>
      <c r="L630"/>
      <c r="M630"/>
      <c r="N630"/>
    </row>
    <row r="631" spans="7:14" x14ac:dyDescent="0.45">
      <c r="G631"/>
      <c r="H631"/>
      <c r="I631"/>
      <c r="J631"/>
      <c r="K631"/>
      <c r="L631"/>
      <c r="M631"/>
      <c r="N631"/>
    </row>
    <row r="632" spans="7:14" x14ac:dyDescent="0.45">
      <c r="G632"/>
      <c r="H632"/>
      <c r="I632"/>
      <c r="J632"/>
      <c r="K632"/>
      <c r="L632"/>
      <c r="M632"/>
      <c r="N632"/>
    </row>
    <row r="633" spans="7:14" x14ac:dyDescent="0.45">
      <c r="G633"/>
      <c r="H633"/>
      <c r="I633"/>
      <c r="J633"/>
      <c r="K633"/>
      <c r="L633"/>
      <c r="M633"/>
      <c r="N633"/>
    </row>
    <row r="634" spans="7:14" x14ac:dyDescent="0.45">
      <c r="G634"/>
      <c r="H634"/>
      <c r="I634"/>
      <c r="J634"/>
      <c r="K634"/>
      <c r="L634"/>
      <c r="M634"/>
      <c r="N634"/>
    </row>
    <row r="635" spans="7:14" x14ac:dyDescent="0.45">
      <c r="G635"/>
      <c r="H635"/>
      <c r="I635"/>
      <c r="J635"/>
      <c r="K635"/>
      <c r="L635"/>
      <c r="M635"/>
      <c r="N635"/>
    </row>
    <row r="636" spans="7:14" x14ac:dyDescent="0.45">
      <c r="G636"/>
      <c r="H636"/>
      <c r="I636"/>
      <c r="J636"/>
      <c r="K636"/>
      <c r="L636"/>
      <c r="M636"/>
      <c r="N636"/>
    </row>
    <row r="637" spans="7:14" x14ac:dyDescent="0.45">
      <c r="G637"/>
      <c r="H637"/>
      <c r="I637"/>
      <c r="J637"/>
      <c r="K637"/>
      <c r="L637"/>
      <c r="M637"/>
      <c r="N637"/>
    </row>
    <row r="638" spans="7:14" x14ac:dyDescent="0.45">
      <c r="G638"/>
      <c r="H638"/>
      <c r="I638"/>
      <c r="J638"/>
      <c r="K638"/>
      <c r="L638"/>
      <c r="M638"/>
      <c r="N638"/>
    </row>
    <row r="639" spans="7:14" x14ac:dyDescent="0.45">
      <c r="G639"/>
      <c r="H639"/>
      <c r="I639"/>
      <c r="J639"/>
      <c r="K639"/>
      <c r="L639"/>
      <c r="M639"/>
      <c r="N639"/>
    </row>
    <row r="640" spans="7:14" x14ac:dyDescent="0.45">
      <c r="G640"/>
      <c r="H640"/>
      <c r="I640"/>
      <c r="J640"/>
      <c r="K640"/>
      <c r="L640"/>
      <c r="M640"/>
      <c r="N640"/>
    </row>
    <row r="641" spans="7:14" x14ac:dyDescent="0.45">
      <c r="G641"/>
      <c r="H641"/>
      <c r="I641"/>
      <c r="J641"/>
      <c r="K641"/>
      <c r="L641"/>
      <c r="M641"/>
      <c r="N641"/>
    </row>
    <row r="642" spans="7:14" x14ac:dyDescent="0.45">
      <c r="G642"/>
      <c r="H642"/>
      <c r="I642"/>
      <c r="J642"/>
      <c r="K642"/>
      <c r="L642"/>
      <c r="M642"/>
      <c r="N642"/>
    </row>
    <row r="643" spans="7:14" x14ac:dyDescent="0.45">
      <c r="G643"/>
      <c r="H643"/>
      <c r="I643"/>
      <c r="J643"/>
      <c r="K643"/>
      <c r="L643"/>
      <c r="M643"/>
      <c r="N643"/>
    </row>
    <row r="644" spans="7:14" x14ac:dyDescent="0.45">
      <c r="G644"/>
      <c r="H644"/>
      <c r="I644"/>
      <c r="J644"/>
      <c r="K644"/>
      <c r="L644"/>
      <c r="M644"/>
      <c r="N644"/>
    </row>
    <row r="645" spans="7:14" x14ac:dyDescent="0.45">
      <c r="G645"/>
      <c r="H645"/>
      <c r="I645"/>
      <c r="J645"/>
      <c r="K645"/>
      <c r="L645"/>
      <c r="M645"/>
      <c r="N645"/>
    </row>
    <row r="646" spans="7:14" x14ac:dyDescent="0.45">
      <c r="G646"/>
      <c r="H646"/>
      <c r="I646"/>
      <c r="J646"/>
      <c r="K646"/>
      <c r="L646"/>
      <c r="M646"/>
      <c r="N646"/>
    </row>
    <row r="647" spans="7:14" x14ac:dyDescent="0.45">
      <c r="G647"/>
      <c r="H647"/>
      <c r="I647"/>
      <c r="J647"/>
      <c r="K647"/>
      <c r="L647"/>
      <c r="M647"/>
      <c r="N647"/>
    </row>
    <row r="648" spans="7:14" x14ac:dyDescent="0.45">
      <c r="G648"/>
      <c r="H648"/>
      <c r="I648"/>
      <c r="J648"/>
      <c r="K648"/>
      <c r="L648"/>
      <c r="M648"/>
      <c r="N648"/>
    </row>
    <row r="649" spans="7:14" x14ac:dyDescent="0.45">
      <c r="G649"/>
      <c r="H649"/>
      <c r="I649"/>
      <c r="J649"/>
      <c r="K649"/>
      <c r="L649"/>
      <c r="M649"/>
      <c r="N649"/>
    </row>
    <row r="650" spans="7:14" x14ac:dyDescent="0.45">
      <c r="G650"/>
      <c r="H650"/>
      <c r="I650"/>
      <c r="J650"/>
      <c r="K650"/>
      <c r="L650"/>
      <c r="M650"/>
      <c r="N650"/>
    </row>
    <row r="651" spans="7:14" x14ac:dyDescent="0.45">
      <c r="G651"/>
      <c r="H651"/>
      <c r="I651"/>
      <c r="J651"/>
      <c r="K651"/>
      <c r="L651"/>
      <c r="M651"/>
      <c r="N651"/>
    </row>
    <row r="652" spans="7:14" x14ac:dyDescent="0.45">
      <c r="G652"/>
      <c r="H652"/>
      <c r="I652"/>
      <c r="J652"/>
      <c r="K652"/>
      <c r="L652"/>
      <c r="M652"/>
      <c r="N652"/>
    </row>
    <row r="653" spans="7:14" x14ac:dyDescent="0.45">
      <c r="G653"/>
      <c r="H653"/>
      <c r="I653"/>
      <c r="J653"/>
      <c r="K653"/>
      <c r="L653"/>
      <c r="M653"/>
      <c r="N653"/>
    </row>
    <row r="654" spans="7:14" x14ac:dyDescent="0.45">
      <c r="G654"/>
      <c r="H654"/>
      <c r="I654"/>
      <c r="J654"/>
      <c r="K654"/>
      <c r="L654"/>
      <c r="M654"/>
      <c r="N654"/>
    </row>
    <row r="655" spans="7:14" x14ac:dyDescent="0.45">
      <c r="G655"/>
      <c r="H655"/>
      <c r="I655"/>
      <c r="J655"/>
      <c r="K655"/>
      <c r="L655"/>
      <c r="M655"/>
      <c r="N655"/>
    </row>
    <row r="656" spans="7:14" x14ac:dyDescent="0.45">
      <c r="G656"/>
      <c r="H656"/>
      <c r="I656"/>
      <c r="J656"/>
      <c r="K656"/>
      <c r="L656"/>
      <c r="M656"/>
      <c r="N656"/>
    </row>
    <row r="657" spans="7:14" x14ac:dyDescent="0.45">
      <c r="G657"/>
      <c r="H657"/>
      <c r="I657"/>
      <c r="J657"/>
      <c r="K657"/>
      <c r="L657"/>
      <c r="M657"/>
      <c r="N657"/>
    </row>
    <row r="658" spans="7:14" x14ac:dyDescent="0.45">
      <c r="G658"/>
      <c r="H658"/>
      <c r="I658"/>
      <c r="J658"/>
      <c r="K658"/>
      <c r="L658"/>
      <c r="M658"/>
      <c r="N658"/>
    </row>
    <row r="659" spans="7:14" x14ac:dyDescent="0.45">
      <c r="G659"/>
      <c r="H659"/>
      <c r="I659"/>
      <c r="J659"/>
      <c r="K659"/>
      <c r="L659"/>
      <c r="M659"/>
      <c r="N659"/>
    </row>
    <row r="660" spans="7:14" x14ac:dyDescent="0.45">
      <c r="G660"/>
      <c r="H660"/>
      <c r="I660"/>
      <c r="J660"/>
      <c r="K660"/>
      <c r="L660"/>
      <c r="M660"/>
      <c r="N660"/>
    </row>
    <row r="661" spans="7:14" x14ac:dyDescent="0.45">
      <c r="G661"/>
      <c r="H661"/>
      <c r="I661"/>
      <c r="J661"/>
      <c r="K661"/>
      <c r="L661"/>
      <c r="M661"/>
      <c r="N661"/>
    </row>
    <row r="662" spans="7:14" x14ac:dyDescent="0.45">
      <c r="G662"/>
      <c r="H662"/>
      <c r="I662"/>
      <c r="J662"/>
      <c r="K662"/>
      <c r="L662"/>
      <c r="M662"/>
      <c r="N662"/>
    </row>
    <row r="663" spans="7:14" x14ac:dyDescent="0.45">
      <c r="G663"/>
      <c r="H663"/>
      <c r="I663"/>
      <c r="J663"/>
      <c r="K663"/>
      <c r="L663"/>
      <c r="M663"/>
      <c r="N663"/>
    </row>
    <row r="664" spans="7:14" x14ac:dyDescent="0.45">
      <c r="G664"/>
      <c r="H664"/>
      <c r="I664"/>
      <c r="J664"/>
      <c r="K664"/>
      <c r="L664"/>
      <c r="M664"/>
      <c r="N664"/>
    </row>
    <row r="665" spans="7:14" x14ac:dyDescent="0.45">
      <c r="G665"/>
      <c r="H665"/>
      <c r="I665"/>
      <c r="J665"/>
      <c r="K665"/>
      <c r="L665"/>
      <c r="M665"/>
      <c r="N665"/>
    </row>
    <row r="666" spans="7:14" x14ac:dyDescent="0.45">
      <c r="G666"/>
      <c r="H666"/>
      <c r="I666"/>
      <c r="J666"/>
      <c r="K666"/>
      <c r="L666"/>
      <c r="M666"/>
      <c r="N666"/>
    </row>
    <row r="667" spans="7:14" x14ac:dyDescent="0.45">
      <c r="G667"/>
      <c r="H667"/>
      <c r="I667"/>
      <c r="J667"/>
      <c r="K667"/>
      <c r="L667"/>
      <c r="M667"/>
      <c r="N667"/>
    </row>
    <row r="668" spans="7:14" x14ac:dyDescent="0.45">
      <c r="G668"/>
      <c r="H668"/>
      <c r="I668"/>
      <c r="J668"/>
      <c r="K668"/>
      <c r="L668"/>
      <c r="M668"/>
      <c r="N668"/>
    </row>
    <row r="669" spans="7:14" x14ac:dyDescent="0.45">
      <c r="G669"/>
      <c r="H669"/>
      <c r="I669"/>
      <c r="J669"/>
      <c r="K669"/>
      <c r="L669"/>
      <c r="M669"/>
      <c r="N669"/>
    </row>
    <row r="670" spans="7:14" x14ac:dyDescent="0.45">
      <c r="G670"/>
      <c r="H670"/>
      <c r="I670"/>
      <c r="J670"/>
      <c r="K670"/>
      <c r="L670"/>
      <c r="M670"/>
      <c r="N670"/>
    </row>
    <row r="671" spans="7:14" x14ac:dyDescent="0.45">
      <c r="G671"/>
      <c r="H671"/>
      <c r="I671"/>
      <c r="J671"/>
      <c r="K671"/>
      <c r="L671"/>
      <c r="M671"/>
      <c r="N671"/>
    </row>
    <row r="672" spans="7:14" x14ac:dyDescent="0.45">
      <c r="G672"/>
      <c r="H672"/>
      <c r="I672"/>
      <c r="J672"/>
      <c r="K672"/>
      <c r="L672"/>
      <c r="M672"/>
      <c r="N672"/>
    </row>
    <row r="673" spans="7:14" x14ac:dyDescent="0.45">
      <c r="G673"/>
      <c r="H673"/>
      <c r="I673"/>
      <c r="J673"/>
      <c r="K673"/>
      <c r="L673"/>
      <c r="M673"/>
      <c r="N673"/>
    </row>
    <row r="674" spans="7:14" x14ac:dyDescent="0.45">
      <c r="G674"/>
      <c r="H674"/>
      <c r="I674"/>
      <c r="J674"/>
      <c r="K674"/>
      <c r="L674"/>
      <c r="M674"/>
      <c r="N674"/>
    </row>
    <row r="675" spans="7:14" x14ac:dyDescent="0.45">
      <c r="G675"/>
      <c r="H675"/>
      <c r="I675"/>
      <c r="J675"/>
      <c r="K675"/>
      <c r="L675"/>
      <c r="M675"/>
      <c r="N675"/>
    </row>
    <row r="676" spans="7:14" x14ac:dyDescent="0.45">
      <c r="G676"/>
      <c r="H676"/>
      <c r="I676"/>
      <c r="J676"/>
      <c r="K676"/>
      <c r="L676"/>
      <c r="M676"/>
      <c r="N676"/>
    </row>
    <row r="677" spans="7:14" x14ac:dyDescent="0.45">
      <c r="G677"/>
      <c r="H677"/>
      <c r="I677"/>
      <c r="J677"/>
      <c r="K677"/>
      <c r="L677"/>
      <c r="M677"/>
      <c r="N677"/>
    </row>
    <row r="678" spans="7:14" x14ac:dyDescent="0.45">
      <c r="G678"/>
      <c r="H678"/>
      <c r="I678"/>
      <c r="J678"/>
      <c r="K678"/>
      <c r="L678"/>
      <c r="M678"/>
      <c r="N678"/>
    </row>
    <row r="679" spans="7:14" x14ac:dyDescent="0.45">
      <c r="G679"/>
      <c r="H679"/>
      <c r="I679"/>
      <c r="J679"/>
      <c r="K679"/>
      <c r="L679"/>
      <c r="M679"/>
      <c r="N679"/>
    </row>
    <row r="680" spans="7:14" x14ac:dyDescent="0.45">
      <c r="G680"/>
      <c r="H680"/>
      <c r="I680"/>
      <c r="J680"/>
      <c r="K680"/>
      <c r="L680"/>
      <c r="M680"/>
      <c r="N680"/>
    </row>
    <row r="681" spans="7:14" x14ac:dyDescent="0.45">
      <c r="G681"/>
      <c r="H681"/>
      <c r="I681"/>
      <c r="J681"/>
      <c r="K681"/>
      <c r="L681"/>
      <c r="M681"/>
      <c r="N681"/>
    </row>
    <row r="682" spans="7:14" x14ac:dyDescent="0.45">
      <c r="G682"/>
      <c r="H682"/>
      <c r="I682"/>
      <c r="J682"/>
      <c r="K682"/>
      <c r="L682"/>
      <c r="M682"/>
      <c r="N682"/>
    </row>
    <row r="683" spans="7:14" x14ac:dyDescent="0.45">
      <c r="G683"/>
      <c r="H683"/>
      <c r="I683"/>
      <c r="J683"/>
      <c r="K683"/>
      <c r="L683"/>
      <c r="M683"/>
      <c r="N683"/>
    </row>
    <row r="684" spans="7:14" x14ac:dyDescent="0.45">
      <c r="G684"/>
      <c r="H684"/>
      <c r="I684"/>
      <c r="J684"/>
      <c r="K684"/>
      <c r="L684"/>
      <c r="M684"/>
      <c r="N684"/>
    </row>
    <row r="685" spans="7:14" x14ac:dyDescent="0.45">
      <c r="G685"/>
      <c r="H685"/>
      <c r="I685"/>
      <c r="J685"/>
      <c r="K685"/>
      <c r="L685"/>
      <c r="M685"/>
      <c r="N685"/>
    </row>
    <row r="686" spans="7:14" x14ac:dyDescent="0.45">
      <c r="G686"/>
      <c r="H686"/>
      <c r="I686"/>
      <c r="J686"/>
      <c r="K686"/>
      <c r="L686"/>
      <c r="M686"/>
      <c r="N686"/>
    </row>
    <row r="687" spans="7:14" x14ac:dyDescent="0.45">
      <c r="G687"/>
      <c r="H687"/>
      <c r="I687"/>
      <c r="J687"/>
      <c r="K687"/>
      <c r="L687"/>
      <c r="M687"/>
      <c r="N687"/>
    </row>
    <row r="688" spans="7:14" x14ac:dyDescent="0.45">
      <c r="G688"/>
      <c r="H688"/>
      <c r="I688"/>
      <c r="J688"/>
      <c r="K688"/>
      <c r="L688"/>
      <c r="M688"/>
      <c r="N688"/>
    </row>
    <row r="689" spans="7:14" x14ac:dyDescent="0.45">
      <c r="G689"/>
      <c r="H689"/>
      <c r="I689"/>
      <c r="J689"/>
      <c r="K689"/>
      <c r="L689"/>
      <c r="M689"/>
      <c r="N689"/>
    </row>
    <row r="690" spans="7:14" x14ac:dyDescent="0.45">
      <c r="G690"/>
      <c r="H690"/>
      <c r="I690"/>
      <c r="J690"/>
      <c r="K690"/>
      <c r="L690"/>
      <c r="M690"/>
      <c r="N690"/>
    </row>
    <row r="691" spans="7:14" x14ac:dyDescent="0.45">
      <c r="G691"/>
      <c r="H691"/>
      <c r="I691"/>
      <c r="J691"/>
      <c r="K691"/>
      <c r="L691"/>
      <c r="M691"/>
      <c r="N691"/>
    </row>
    <row r="692" spans="7:14" x14ac:dyDescent="0.45">
      <c r="G692"/>
      <c r="H692"/>
      <c r="I692"/>
      <c r="J692"/>
      <c r="K692"/>
      <c r="L692"/>
      <c r="M692"/>
      <c r="N692"/>
    </row>
    <row r="693" spans="7:14" x14ac:dyDescent="0.45">
      <c r="G693"/>
      <c r="H693"/>
      <c r="I693"/>
      <c r="J693"/>
      <c r="K693"/>
      <c r="L693"/>
      <c r="M693"/>
      <c r="N693"/>
    </row>
    <row r="694" spans="7:14" x14ac:dyDescent="0.45">
      <c r="G694"/>
      <c r="H694"/>
      <c r="I694"/>
      <c r="J694"/>
      <c r="K694"/>
      <c r="L694"/>
      <c r="M694"/>
      <c r="N694"/>
    </row>
    <row r="695" spans="7:14" x14ac:dyDescent="0.45">
      <c r="G695"/>
      <c r="H695"/>
      <c r="I695"/>
      <c r="J695"/>
      <c r="K695"/>
      <c r="L695"/>
      <c r="M695"/>
      <c r="N695"/>
    </row>
    <row r="696" spans="7:14" x14ac:dyDescent="0.45">
      <c r="G696"/>
      <c r="H696"/>
      <c r="I696"/>
      <c r="J696"/>
      <c r="K696"/>
      <c r="L696"/>
      <c r="M696"/>
      <c r="N696"/>
    </row>
    <row r="697" spans="7:14" x14ac:dyDescent="0.45">
      <c r="G697"/>
      <c r="H697"/>
      <c r="I697"/>
      <c r="J697"/>
      <c r="K697"/>
      <c r="L697"/>
      <c r="M697"/>
      <c r="N697"/>
    </row>
    <row r="698" spans="7:14" x14ac:dyDescent="0.45">
      <c r="G698"/>
      <c r="H698"/>
      <c r="I698"/>
      <c r="J698"/>
      <c r="K698"/>
      <c r="L698"/>
      <c r="M698"/>
      <c r="N698"/>
    </row>
  </sheetData>
  <phoneticPr fontId="1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A9DD3-3510-4CFF-8305-9BAB48E0F07F}">
  <dimension ref="A1:Z590"/>
  <sheetViews>
    <sheetView topLeftCell="A35" workbookViewId="0">
      <selection activeCell="B3" sqref="B3"/>
    </sheetView>
  </sheetViews>
  <sheetFormatPr defaultColWidth="11.53125" defaultRowHeight="15.4" x14ac:dyDescent="0.45"/>
  <cols>
    <col min="1" max="1" width="9.6640625" style="324" bestFit="1" customWidth="1"/>
    <col min="2" max="2" width="10.59765625" style="324" bestFit="1" customWidth="1"/>
    <col min="3" max="4" width="9.1328125" style="324" bestFit="1" customWidth="1"/>
    <col min="5" max="5" width="11.9296875" style="324" bestFit="1" customWidth="1"/>
    <col min="6" max="6" width="9.796875" style="324" bestFit="1" customWidth="1"/>
    <col min="7" max="7" width="12.33203125" style="324" bestFit="1" customWidth="1"/>
    <col min="8" max="8" width="13.6640625" style="324" bestFit="1" customWidth="1"/>
    <col min="9" max="9" width="12.33203125" style="324" bestFit="1" customWidth="1"/>
    <col min="10" max="11" width="15" style="324" bestFit="1" customWidth="1"/>
    <col min="12" max="12" width="6.59765625" style="324" bestFit="1" customWidth="1"/>
    <col min="13" max="13" width="12.9296875" style="333" bestFit="1" customWidth="1"/>
    <col min="14" max="15" width="11.6640625" style="334" bestFit="1" customWidth="1"/>
    <col min="16" max="16" width="7.6640625" style="323" bestFit="1" customWidth="1"/>
    <col min="17" max="17" width="13.796875" style="335" bestFit="1" customWidth="1"/>
    <col min="18" max="18" width="12.46484375" style="322" bestFit="1" customWidth="1"/>
    <col min="19" max="19" width="6.73046875" style="323" bestFit="1" customWidth="1"/>
    <col min="20" max="21" width="6.73046875" bestFit="1" customWidth="1"/>
    <col min="22" max="22" width="6.59765625" bestFit="1" customWidth="1"/>
    <col min="23" max="23" width="26.796875" bestFit="1" customWidth="1"/>
    <col min="24" max="24" width="13.33203125" bestFit="1" customWidth="1"/>
    <col min="28" max="28" width="6.6640625" bestFit="1" customWidth="1"/>
    <col min="29" max="32" width="6.73046875" bestFit="1" customWidth="1"/>
  </cols>
  <sheetData>
    <row r="1" spans="1:26" ht="18" thickBot="1" x14ac:dyDescent="0.55000000000000004">
      <c r="A1" s="438" t="s">
        <v>545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  <c r="Q1" s="438"/>
      <c r="R1" s="438"/>
      <c r="S1" s="438"/>
      <c r="T1" s="438"/>
      <c r="U1" s="438"/>
    </row>
    <row r="2" spans="1:26" ht="14.65" thickBot="1" x14ac:dyDescent="0.5">
      <c r="A2" s="62"/>
      <c r="B2" s="62"/>
      <c r="C2" s="347" t="s">
        <v>537</v>
      </c>
      <c r="D2" s="161"/>
      <c r="E2" s="161"/>
      <c r="F2" s="161"/>
      <c r="G2" s="161"/>
      <c r="H2" s="161"/>
      <c r="I2" s="161"/>
      <c r="J2" s="161"/>
      <c r="K2" s="348"/>
      <c r="L2" s="347" t="s">
        <v>538</v>
      </c>
      <c r="M2" s="161"/>
      <c r="N2" s="161"/>
      <c r="O2" s="161"/>
      <c r="P2" s="161"/>
      <c r="Q2" s="348"/>
      <c r="R2" s="347" t="s">
        <v>539</v>
      </c>
      <c r="S2" s="161"/>
      <c r="T2" s="161"/>
      <c r="U2" s="348"/>
      <c r="V2" s="56"/>
      <c r="W2" s="56"/>
      <c r="X2" s="56"/>
    </row>
    <row r="3" spans="1:26" ht="14.25" x14ac:dyDescent="0.45">
      <c r="A3" s="62"/>
      <c r="B3" s="62" t="s">
        <v>609</v>
      </c>
      <c r="C3" s="61" t="s">
        <v>509</v>
      </c>
      <c r="D3" s="62" t="s">
        <v>513</v>
      </c>
      <c r="E3" s="62" t="s">
        <v>514</v>
      </c>
      <c r="F3" s="62" t="s">
        <v>525</v>
      </c>
      <c r="G3" s="62" t="s">
        <v>526</v>
      </c>
      <c r="H3" s="62" t="s">
        <v>528</v>
      </c>
      <c r="I3" s="62" t="s">
        <v>531</v>
      </c>
      <c r="J3" s="62" t="s">
        <v>532</v>
      </c>
      <c r="K3" s="63" t="s">
        <v>535</v>
      </c>
      <c r="L3" s="61" t="s">
        <v>508</v>
      </c>
      <c r="M3" s="62" t="s">
        <v>517</v>
      </c>
      <c r="N3" s="62" t="s">
        <v>519</v>
      </c>
      <c r="O3" s="62" t="s">
        <v>520</v>
      </c>
      <c r="P3" s="62" t="s">
        <v>523</v>
      </c>
      <c r="Q3" s="63" t="s">
        <v>527</v>
      </c>
      <c r="R3" s="61" t="s">
        <v>518</v>
      </c>
      <c r="S3" s="62" t="s">
        <v>524</v>
      </c>
      <c r="T3" s="62" t="s">
        <v>529</v>
      </c>
      <c r="U3" s="63" t="s">
        <v>533</v>
      </c>
      <c r="W3" s="354" t="s">
        <v>546</v>
      </c>
      <c r="X3" s="355" t="s">
        <v>550</v>
      </c>
      <c r="Y3" s="355" t="s">
        <v>438</v>
      </c>
      <c r="Z3" s="356" t="s">
        <v>171</v>
      </c>
    </row>
    <row r="4" spans="1:26" ht="14.25" x14ac:dyDescent="0.45">
      <c r="A4" s="70"/>
      <c r="B4" s="56">
        <v>-22</v>
      </c>
      <c r="C4" s="156">
        <v>0</v>
      </c>
      <c r="D4" s="56">
        <v>0</v>
      </c>
      <c r="E4" s="56">
        <v>0</v>
      </c>
      <c r="F4" s="56">
        <v>0</v>
      </c>
      <c r="G4" s="56">
        <v>0</v>
      </c>
      <c r="H4" s="56">
        <v>0</v>
      </c>
      <c r="I4" s="56">
        <v>0</v>
      </c>
      <c r="J4" s="56">
        <v>0</v>
      </c>
      <c r="K4" s="57">
        <v>0</v>
      </c>
      <c r="L4" s="156">
        <v>0</v>
      </c>
      <c r="M4" s="56">
        <v>0</v>
      </c>
      <c r="N4" s="56">
        <v>0</v>
      </c>
      <c r="O4" s="56">
        <v>0</v>
      </c>
      <c r="P4" s="56">
        <v>0</v>
      </c>
      <c r="Q4" s="57">
        <v>0</v>
      </c>
      <c r="R4" s="156">
        <v>0</v>
      </c>
      <c r="S4" s="56">
        <v>0</v>
      </c>
      <c r="T4" s="56">
        <v>0</v>
      </c>
      <c r="U4" s="57">
        <v>0</v>
      </c>
      <c r="W4" s="357" t="s">
        <v>294</v>
      </c>
      <c r="X4" s="358"/>
      <c r="Y4" s="358"/>
      <c r="Z4" s="359"/>
    </row>
    <row r="5" spans="1:26" ht="14.25" x14ac:dyDescent="0.45">
      <c r="A5" s="70"/>
      <c r="B5" s="56">
        <v>-14</v>
      </c>
      <c r="C5" s="156">
        <v>29.7</v>
      </c>
      <c r="D5" s="56">
        <v>32.200000000000003</v>
      </c>
      <c r="E5" s="56">
        <v>30</v>
      </c>
      <c r="F5" s="56">
        <v>45.6</v>
      </c>
      <c r="G5" s="56">
        <v>13.5</v>
      </c>
      <c r="H5" s="56">
        <v>27.4</v>
      </c>
      <c r="I5" s="56">
        <v>13.5</v>
      </c>
      <c r="J5" s="56">
        <v>19.7</v>
      </c>
      <c r="K5" s="57">
        <v>22.7</v>
      </c>
      <c r="L5" s="156">
        <v>27.4</v>
      </c>
      <c r="M5" s="56">
        <v>19.100000000000001</v>
      </c>
      <c r="N5" s="56">
        <v>39.700000000000003</v>
      </c>
      <c r="O5" s="56">
        <v>31.5</v>
      </c>
      <c r="P5" s="56">
        <v>24.3</v>
      </c>
      <c r="Q5" s="57">
        <v>13.5</v>
      </c>
      <c r="R5" s="156">
        <v>33.700000000000003</v>
      </c>
      <c r="S5" s="56">
        <v>27.9</v>
      </c>
      <c r="T5" s="56">
        <v>18.399999999999999</v>
      </c>
      <c r="U5" s="57">
        <v>20.100000000000001</v>
      </c>
      <c r="W5" s="357" t="s">
        <v>547</v>
      </c>
      <c r="X5" s="358">
        <v>163.6</v>
      </c>
      <c r="Y5" s="358">
        <v>135.1</v>
      </c>
      <c r="Z5" s="359">
        <v>135.69999999999999</v>
      </c>
    </row>
    <row r="6" spans="1:26" ht="14.25" x14ac:dyDescent="0.45">
      <c r="A6" s="70"/>
      <c r="B6" s="56">
        <v>-4</v>
      </c>
      <c r="C6" s="156">
        <v>115.4</v>
      </c>
      <c r="D6" s="56">
        <v>83.8</v>
      </c>
      <c r="E6" s="56">
        <v>190.1</v>
      </c>
      <c r="F6" s="56">
        <v>132.9</v>
      </c>
      <c r="G6" s="56">
        <v>79.3</v>
      </c>
      <c r="H6" s="56">
        <v>63.6</v>
      </c>
      <c r="I6" s="56">
        <v>6.1</v>
      </c>
      <c r="J6" s="56">
        <v>14.1</v>
      </c>
      <c r="K6" s="57">
        <v>23.9</v>
      </c>
      <c r="L6" s="156">
        <v>66.7</v>
      </c>
      <c r="M6" s="56">
        <v>54.2</v>
      </c>
      <c r="N6" s="56">
        <v>88.8</v>
      </c>
      <c r="O6" s="56">
        <v>16.399999999999999</v>
      </c>
      <c r="P6" s="56">
        <v>99.7</v>
      </c>
      <c r="Q6" s="57">
        <v>6.9</v>
      </c>
      <c r="R6" s="156">
        <v>42.3</v>
      </c>
      <c r="S6" s="56">
        <v>27.4</v>
      </c>
      <c r="T6" s="56">
        <v>108</v>
      </c>
      <c r="U6" s="57">
        <v>42</v>
      </c>
      <c r="W6" s="357" t="s">
        <v>548</v>
      </c>
      <c r="X6" s="358">
        <v>0.12130000000000001</v>
      </c>
      <c r="Y6" s="358">
        <v>0.17460000000000001</v>
      </c>
      <c r="Z6" s="359">
        <v>6.3659999999999994E-2</v>
      </c>
    </row>
    <row r="7" spans="1:26" ht="14.65" thickBot="1" x14ac:dyDescent="0.5">
      <c r="A7" s="70"/>
      <c r="B7" s="56">
        <v>-1</v>
      </c>
      <c r="C7" s="156">
        <v>202.5</v>
      </c>
      <c r="D7" s="56">
        <v>159</v>
      </c>
      <c r="E7" s="56">
        <v>472.4</v>
      </c>
      <c r="F7" s="56">
        <v>384.6</v>
      </c>
      <c r="G7" s="56">
        <v>196</v>
      </c>
      <c r="H7" s="56">
        <v>122.3</v>
      </c>
      <c r="I7" s="56">
        <v>9.9</v>
      </c>
      <c r="J7" s="56">
        <v>12.9</v>
      </c>
      <c r="K7" s="57">
        <v>87.3</v>
      </c>
      <c r="L7" s="156">
        <v>210.9</v>
      </c>
      <c r="M7" s="56">
        <v>91.3</v>
      </c>
      <c r="N7" s="56">
        <v>131</v>
      </c>
      <c r="O7" s="56">
        <v>51.9</v>
      </c>
      <c r="P7" s="56">
        <v>153.80000000000001</v>
      </c>
      <c r="Q7" s="57">
        <v>23.3</v>
      </c>
      <c r="R7" s="156">
        <v>205.2</v>
      </c>
      <c r="S7" s="56">
        <v>50.4</v>
      </c>
      <c r="T7" s="56">
        <v>171.1</v>
      </c>
      <c r="U7" s="57">
        <v>115.3</v>
      </c>
      <c r="W7" s="360" t="s">
        <v>549</v>
      </c>
      <c r="X7" s="361">
        <v>5.7160000000000002</v>
      </c>
      <c r="Y7" s="361">
        <v>3.9710000000000001</v>
      </c>
      <c r="Z7" s="362">
        <v>10.89</v>
      </c>
    </row>
    <row r="8" spans="1:26" ht="14.25" x14ac:dyDescent="0.45">
      <c r="A8" s="70" t="s">
        <v>540</v>
      </c>
      <c r="B8" s="56">
        <v>0</v>
      </c>
      <c r="C8" s="156"/>
      <c r="D8" s="56"/>
      <c r="E8" s="56"/>
      <c r="F8" s="56"/>
      <c r="G8" s="56"/>
      <c r="H8" s="56"/>
      <c r="I8" s="56"/>
      <c r="J8" s="56"/>
      <c r="K8" s="57"/>
      <c r="L8" s="156"/>
      <c r="M8" s="56"/>
      <c r="N8" s="56"/>
      <c r="O8" s="56"/>
      <c r="P8" s="56"/>
      <c r="Q8" s="57"/>
      <c r="R8" s="156"/>
      <c r="S8" s="56"/>
      <c r="T8" s="56"/>
      <c r="U8" s="57"/>
      <c r="W8" s="56"/>
      <c r="X8" s="56"/>
    </row>
    <row r="9" spans="1:26" ht="14.25" x14ac:dyDescent="0.45">
      <c r="A9" s="70"/>
      <c r="B9" s="56">
        <v>1</v>
      </c>
      <c r="C9" s="156">
        <v>165.5</v>
      </c>
      <c r="D9" s="56">
        <v>268.60000000000002</v>
      </c>
      <c r="E9" s="56">
        <v>636.5</v>
      </c>
      <c r="F9" s="56">
        <v>433.7</v>
      </c>
      <c r="G9" s="56">
        <v>323.5</v>
      </c>
      <c r="H9" s="56">
        <v>184.6</v>
      </c>
      <c r="I9" s="56">
        <v>18</v>
      </c>
      <c r="J9" s="56">
        <v>37</v>
      </c>
      <c r="K9" s="57">
        <v>158.1</v>
      </c>
      <c r="L9" s="156">
        <v>242.4</v>
      </c>
      <c r="M9" s="56">
        <v>187.3</v>
      </c>
      <c r="N9" s="56">
        <v>393.8</v>
      </c>
      <c r="O9" s="56">
        <v>70</v>
      </c>
      <c r="P9" s="56">
        <v>155.69999999999999</v>
      </c>
      <c r="Q9" s="57">
        <v>22.1</v>
      </c>
      <c r="R9" s="156">
        <v>300.8</v>
      </c>
      <c r="S9" s="56">
        <v>72.900000000000006</v>
      </c>
      <c r="T9" s="56">
        <v>245.1</v>
      </c>
      <c r="U9" s="57">
        <v>148.80000000000001</v>
      </c>
      <c r="W9" s="56"/>
      <c r="X9" s="56"/>
    </row>
    <row r="10" spans="1:26" ht="14.25" x14ac:dyDescent="0.45">
      <c r="A10" s="70"/>
      <c r="B10" s="56">
        <v>3</v>
      </c>
      <c r="C10" s="156">
        <v>223.8</v>
      </c>
      <c r="D10" s="56">
        <v>279.3</v>
      </c>
      <c r="E10" s="56">
        <v>1001</v>
      </c>
      <c r="F10" s="56">
        <v>585.20000000000005</v>
      </c>
      <c r="G10" s="56">
        <v>576.4</v>
      </c>
      <c r="H10" s="56">
        <v>254.6</v>
      </c>
      <c r="I10" s="56">
        <v>17.100000000000001</v>
      </c>
      <c r="J10" s="56">
        <v>129.6</v>
      </c>
      <c r="K10" s="57">
        <v>299.89999999999998</v>
      </c>
      <c r="L10" s="156">
        <v>385.4</v>
      </c>
      <c r="M10" s="56">
        <v>338.7</v>
      </c>
      <c r="N10" s="56">
        <v>570.29999999999995</v>
      </c>
      <c r="O10" s="56">
        <v>92.5</v>
      </c>
      <c r="P10" s="56">
        <v>219.3</v>
      </c>
      <c r="Q10" s="57">
        <v>25.3</v>
      </c>
      <c r="R10" s="156">
        <v>371.7</v>
      </c>
      <c r="S10" s="56">
        <v>54</v>
      </c>
      <c r="T10" s="56">
        <v>371.2</v>
      </c>
      <c r="U10" s="57">
        <v>243.6</v>
      </c>
      <c r="W10" s="56"/>
      <c r="X10" s="56"/>
    </row>
    <row r="11" spans="1:26" ht="14.25" x14ac:dyDescent="0.45">
      <c r="A11" s="70"/>
      <c r="B11" s="56">
        <v>5</v>
      </c>
      <c r="C11" s="156">
        <v>260.10000000000002</v>
      </c>
      <c r="D11" s="56">
        <v>311.89999999999998</v>
      </c>
      <c r="E11" s="59"/>
      <c r="F11" s="56">
        <v>575.1</v>
      </c>
      <c r="G11" s="56">
        <v>1062.0999999999999</v>
      </c>
      <c r="H11" s="56">
        <v>320.3</v>
      </c>
      <c r="I11" s="56">
        <v>23.9</v>
      </c>
      <c r="J11" s="56">
        <v>190.4</v>
      </c>
      <c r="K11" s="57">
        <v>281.60000000000002</v>
      </c>
      <c r="L11" s="156">
        <v>362.4</v>
      </c>
      <c r="M11" s="56">
        <v>511.5</v>
      </c>
      <c r="N11" s="56">
        <v>915.6</v>
      </c>
      <c r="O11" s="56">
        <v>216.6</v>
      </c>
      <c r="P11" s="56">
        <v>239.4</v>
      </c>
      <c r="Q11" s="57">
        <v>43.2</v>
      </c>
      <c r="R11" s="156">
        <v>615.29999999999995</v>
      </c>
      <c r="S11" s="56">
        <v>93.6</v>
      </c>
      <c r="T11" s="56">
        <v>420.3</v>
      </c>
      <c r="U11" s="57">
        <v>289.7</v>
      </c>
      <c r="W11" s="56"/>
      <c r="X11" s="56"/>
    </row>
    <row r="12" spans="1:26" ht="14.25" x14ac:dyDescent="0.45">
      <c r="A12" s="70"/>
      <c r="B12" s="56">
        <v>7</v>
      </c>
      <c r="C12" s="156">
        <v>356.3</v>
      </c>
      <c r="D12" s="56">
        <v>410.4</v>
      </c>
      <c r="E12" s="59"/>
      <c r="F12" s="56">
        <v>1083.3</v>
      </c>
      <c r="G12" s="59"/>
      <c r="H12" s="56">
        <v>441</v>
      </c>
      <c r="I12" s="56">
        <v>34.5</v>
      </c>
      <c r="J12" s="56">
        <v>239.8</v>
      </c>
      <c r="K12" s="57">
        <v>528.20000000000005</v>
      </c>
      <c r="L12" s="156">
        <v>480.6</v>
      </c>
      <c r="M12" s="56">
        <v>672.5</v>
      </c>
      <c r="N12" s="56">
        <v>1234.5999999999999</v>
      </c>
      <c r="O12" s="56">
        <v>224.5</v>
      </c>
      <c r="P12" s="56">
        <v>242.5</v>
      </c>
      <c r="Q12" s="57">
        <v>21.4</v>
      </c>
      <c r="R12" s="156">
        <v>796.5</v>
      </c>
      <c r="S12" s="56">
        <v>185.9</v>
      </c>
      <c r="T12" s="56">
        <v>558.4</v>
      </c>
      <c r="U12" s="57">
        <v>412.5</v>
      </c>
      <c r="W12" s="56"/>
      <c r="X12" s="56"/>
    </row>
    <row r="13" spans="1:26" ht="14.25" x14ac:dyDescent="0.45">
      <c r="A13" s="70"/>
      <c r="B13" s="56">
        <v>9</v>
      </c>
      <c r="C13" s="156">
        <v>374</v>
      </c>
      <c r="D13" s="56">
        <v>317.7</v>
      </c>
      <c r="E13" s="56"/>
      <c r="F13" s="59"/>
      <c r="G13" s="56"/>
      <c r="H13" s="56">
        <v>491.8</v>
      </c>
      <c r="I13" s="56">
        <v>32.700000000000003</v>
      </c>
      <c r="J13" s="56">
        <v>344.4</v>
      </c>
      <c r="K13" s="57">
        <v>522.20000000000005</v>
      </c>
      <c r="L13" s="156">
        <v>599.79999999999995</v>
      </c>
      <c r="M13" s="56">
        <v>1030.2</v>
      </c>
      <c r="N13" s="56"/>
      <c r="O13" s="56">
        <v>249</v>
      </c>
      <c r="P13" s="56">
        <v>311.89999999999998</v>
      </c>
      <c r="Q13" s="57">
        <v>37.799999999999997</v>
      </c>
      <c r="R13" s="156">
        <v>1261.3</v>
      </c>
      <c r="S13" s="56">
        <v>174.9</v>
      </c>
      <c r="T13" s="56">
        <v>681.4</v>
      </c>
      <c r="U13" s="57">
        <v>568.6</v>
      </c>
      <c r="W13" s="56"/>
      <c r="X13" s="56"/>
    </row>
    <row r="14" spans="1:26" ht="14.25" x14ac:dyDescent="0.45">
      <c r="A14" s="70"/>
      <c r="B14" s="56">
        <v>11</v>
      </c>
      <c r="C14" s="156">
        <v>367.4</v>
      </c>
      <c r="D14" s="56">
        <v>329.1</v>
      </c>
      <c r="E14" s="56"/>
      <c r="F14" s="56"/>
      <c r="G14" s="56"/>
      <c r="H14" s="56">
        <v>785</v>
      </c>
      <c r="I14" s="56">
        <v>55.3</v>
      </c>
      <c r="J14" s="56">
        <v>288</v>
      </c>
      <c r="K14" s="57">
        <v>590</v>
      </c>
      <c r="L14" s="156">
        <v>933.6</v>
      </c>
      <c r="M14" s="56"/>
      <c r="N14" s="56"/>
      <c r="O14" s="56">
        <v>357.6</v>
      </c>
      <c r="P14" s="56">
        <v>178</v>
      </c>
      <c r="Q14" s="57">
        <v>36.1</v>
      </c>
      <c r="R14" s="156"/>
      <c r="S14" s="56">
        <v>292.39999999999998</v>
      </c>
      <c r="T14" s="56">
        <v>777.9</v>
      </c>
      <c r="U14" s="57">
        <v>675</v>
      </c>
      <c r="W14" s="56"/>
      <c r="X14" s="56"/>
    </row>
    <row r="15" spans="1:26" ht="14.25" x14ac:dyDescent="0.45">
      <c r="A15" s="70"/>
      <c r="B15" s="56">
        <v>13</v>
      </c>
      <c r="C15" s="156">
        <v>483.2</v>
      </c>
      <c r="D15" s="56">
        <v>413.7</v>
      </c>
      <c r="E15" s="56"/>
      <c r="F15" s="56"/>
      <c r="G15" s="56"/>
      <c r="H15" s="56">
        <v>1239.0999999999999</v>
      </c>
      <c r="I15" s="56">
        <v>43.7</v>
      </c>
      <c r="J15" s="56">
        <v>721.3</v>
      </c>
      <c r="K15" s="57">
        <v>1054.2</v>
      </c>
      <c r="L15" s="156">
        <v>1107.2</v>
      </c>
      <c r="M15" s="56"/>
      <c r="N15" s="56"/>
      <c r="O15" s="56">
        <v>161.80000000000001</v>
      </c>
      <c r="P15" s="56">
        <v>302.7</v>
      </c>
      <c r="Q15" s="57">
        <v>59.9</v>
      </c>
      <c r="R15" s="156"/>
      <c r="S15" s="56">
        <v>379.7</v>
      </c>
      <c r="T15" s="56">
        <v>1097.7</v>
      </c>
      <c r="U15" s="57">
        <v>1011.7</v>
      </c>
      <c r="W15" s="56"/>
      <c r="X15" s="56"/>
    </row>
    <row r="16" spans="1:26" ht="14.25" x14ac:dyDescent="0.45">
      <c r="A16" s="70"/>
      <c r="B16" s="56">
        <v>16</v>
      </c>
      <c r="C16" s="156">
        <v>778.5</v>
      </c>
      <c r="D16" s="56">
        <v>1005.1</v>
      </c>
      <c r="E16" s="56"/>
      <c r="F16" s="56"/>
      <c r="G16" s="56"/>
      <c r="H16" s="56"/>
      <c r="I16" s="56">
        <v>28.2</v>
      </c>
      <c r="J16" s="56">
        <v>2097.6999999999998</v>
      </c>
      <c r="K16" s="57"/>
      <c r="L16" s="156"/>
      <c r="M16" s="56"/>
      <c r="N16" s="56"/>
      <c r="O16" s="56">
        <v>155.69999999999999</v>
      </c>
      <c r="P16" s="56">
        <v>352.8</v>
      </c>
      <c r="Q16" s="57">
        <v>73</v>
      </c>
      <c r="R16" s="156"/>
      <c r="S16" s="56">
        <v>1154.0999999999999</v>
      </c>
      <c r="T16" s="56"/>
      <c r="U16" s="57"/>
      <c r="W16" s="56"/>
      <c r="X16" s="56"/>
    </row>
    <row r="17" spans="1:26" ht="14.25" x14ac:dyDescent="0.45">
      <c r="A17" s="70"/>
      <c r="B17" s="56">
        <v>19</v>
      </c>
      <c r="C17" s="156"/>
      <c r="D17" s="56"/>
      <c r="E17" s="56"/>
      <c r="F17" s="56"/>
      <c r="G17" s="56"/>
      <c r="H17" s="56"/>
      <c r="I17" s="56">
        <v>65.7</v>
      </c>
      <c r="J17" s="56"/>
      <c r="K17" s="57"/>
      <c r="L17" s="156"/>
      <c r="M17" s="56"/>
      <c r="N17" s="56"/>
      <c r="O17" s="56">
        <v>299.7</v>
      </c>
      <c r="P17" s="56">
        <v>363.1</v>
      </c>
      <c r="Q17" s="57">
        <v>79.8</v>
      </c>
      <c r="R17" s="350"/>
      <c r="S17" s="56"/>
      <c r="T17" s="56"/>
      <c r="U17" s="57"/>
      <c r="V17" s="56"/>
      <c r="W17" s="56"/>
      <c r="X17" s="56"/>
    </row>
    <row r="18" spans="1:26" ht="14.25" x14ac:dyDescent="0.45">
      <c r="A18" s="70"/>
      <c r="B18" s="56">
        <v>21</v>
      </c>
      <c r="C18" s="156"/>
      <c r="D18" s="56"/>
      <c r="E18" s="56"/>
      <c r="F18" s="56"/>
      <c r="G18" s="56"/>
      <c r="H18" s="56"/>
      <c r="I18" s="56">
        <v>95.6</v>
      </c>
      <c r="J18" s="56"/>
      <c r="K18" s="57"/>
      <c r="L18" s="156"/>
      <c r="M18" s="56"/>
      <c r="N18" s="56"/>
      <c r="O18" s="56">
        <v>336.5</v>
      </c>
      <c r="P18" s="56">
        <v>418.2</v>
      </c>
      <c r="Q18" s="57">
        <v>72.5</v>
      </c>
      <c r="R18" s="350"/>
      <c r="S18" s="56"/>
      <c r="T18" s="56"/>
      <c r="U18" s="57"/>
      <c r="V18" s="56"/>
      <c r="W18" s="56"/>
      <c r="X18" s="56"/>
    </row>
    <row r="19" spans="1:26" ht="14.25" x14ac:dyDescent="0.45">
      <c r="A19" s="70"/>
      <c r="B19" s="56">
        <v>23</v>
      </c>
      <c r="C19" s="156"/>
      <c r="D19" s="56"/>
      <c r="E19" s="56"/>
      <c r="F19" s="56"/>
      <c r="G19" s="56"/>
      <c r="H19" s="56"/>
      <c r="I19" s="56">
        <v>247.5</v>
      </c>
      <c r="J19" s="56"/>
      <c r="K19" s="57"/>
      <c r="L19" s="156"/>
      <c r="M19" s="56"/>
      <c r="N19" s="56"/>
      <c r="O19" s="56">
        <v>380.2</v>
      </c>
      <c r="P19" s="56">
        <v>446.6</v>
      </c>
      <c r="Q19" s="57">
        <v>71.5</v>
      </c>
      <c r="R19" s="156"/>
      <c r="S19" s="56"/>
      <c r="T19" s="56"/>
      <c r="U19" s="57"/>
      <c r="V19" s="56"/>
      <c r="W19" s="56"/>
      <c r="X19" s="56"/>
    </row>
    <row r="20" spans="1:26" ht="14.25" x14ac:dyDescent="0.45">
      <c r="A20" s="70"/>
      <c r="B20" s="56">
        <v>26</v>
      </c>
      <c r="C20" s="156"/>
      <c r="D20" s="56"/>
      <c r="E20" s="56"/>
      <c r="F20" s="56"/>
      <c r="G20" s="56"/>
      <c r="H20" s="56"/>
      <c r="I20" s="56">
        <v>231</v>
      </c>
      <c r="J20" s="56"/>
      <c r="K20" s="57"/>
      <c r="L20" s="156"/>
      <c r="M20" s="56"/>
      <c r="N20" s="56"/>
      <c r="O20" s="56">
        <v>594.4</v>
      </c>
      <c r="P20" s="56">
        <v>477.9</v>
      </c>
      <c r="Q20" s="57">
        <v>68.400000000000006</v>
      </c>
      <c r="R20" s="156"/>
      <c r="S20" s="56"/>
      <c r="T20" s="56"/>
      <c r="U20" s="57"/>
      <c r="V20" s="56"/>
      <c r="W20" s="56"/>
      <c r="X20" s="56"/>
    </row>
    <row r="21" spans="1:26" ht="14.25" x14ac:dyDescent="0.45">
      <c r="A21" s="70"/>
      <c r="B21" s="56">
        <v>28</v>
      </c>
      <c r="C21" s="156"/>
      <c r="D21" s="56"/>
      <c r="E21" s="56"/>
      <c r="F21" s="56"/>
      <c r="G21" s="56"/>
      <c r="H21" s="56"/>
      <c r="I21" s="344">
        <v>257.10000000000002</v>
      </c>
      <c r="J21" s="56"/>
      <c r="K21" s="57"/>
      <c r="L21" s="156"/>
      <c r="M21" s="56"/>
      <c r="N21" s="56"/>
      <c r="O21" s="56">
        <v>586.6</v>
      </c>
      <c r="P21" s="56">
        <v>650</v>
      </c>
      <c r="Q21" s="57">
        <v>72.8</v>
      </c>
      <c r="R21" s="156"/>
      <c r="S21" s="56"/>
      <c r="T21" s="56"/>
      <c r="U21" s="57"/>
      <c r="V21" s="56"/>
      <c r="W21" s="56"/>
      <c r="X21" s="56"/>
    </row>
    <row r="22" spans="1:26" ht="14.25" x14ac:dyDescent="0.45">
      <c r="A22" s="70"/>
      <c r="B22" s="56">
        <v>30</v>
      </c>
      <c r="C22" s="156"/>
      <c r="D22" s="56"/>
      <c r="E22" s="56"/>
      <c r="F22" s="56"/>
      <c r="G22" s="56"/>
      <c r="H22" s="56"/>
      <c r="I22" s="344">
        <v>427.4</v>
      </c>
      <c r="J22" s="56"/>
      <c r="K22" s="57"/>
      <c r="L22" s="156"/>
      <c r="M22" s="56"/>
      <c r="N22" s="56"/>
      <c r="O22" s="56">
        <v>809.1</v>
      </c>
      <c r="P22" s="56">
        <v>821.6</v>
      </c>
      <c r="Q22" s="57">
        <v>60</v>
      </c>
      <c r="R22" s="156"/>
      <c r="S22" s="56"/>
      <c r="T22" s="56"/>
      <c r="U22" s="57"/>
      <c r="V22" s="56"/>
      <c r="W22" s="56"/>
      <c r="X22" s="56"/>
    </row>
    <row r="23" spans="1:26" ht="14.25" x14ac:dyDescent="0.45">
      <c r="A23" s="70"/>
      <c r="B23" s="56">
        <v>33</v>
      </c>
      <c r="C23" s="156"/>
      <c r="D23" s="56"/>
      <c r="E23" s="56"/>
      <c r="F23" s="56"/>
      <c r="G23" s="56"/>
      <c r="H23" s="56"/>
      <c r="I23" s="56">
        <v>380.7</v>
      </c>
      <c r="J23" s="56"/>
      <c r="K23" s="57"/>
      <c r="L23" s="156"/>
      <c r="M23" s="56"/>
      <c r="N23" s="56"/>
      <c r="O23" s="56"/>
      <c r="P23" s="56"/>
      <c r="Q23" s="57">
        <v>84</v>
      </c>
      <c r="R23" s="156"/>
      <c r="S23" s="56"/>
      <c r="T23" s="56"/>
      <c r="U23" s="57"/>
    </row>
    <row r="24" spans="1:26" ht="14.25" x14ac:dyDescent="0.45">
      <c r="A24" s="70"/>
      <c r="B24" s="56">
        <v>35</v>
      </c>
      <c r="C24" s="156"/>
      <c r="D24" s="56"/>
      <c r="E24" s="56"/>
      <c r="F24" s="56"/>
      <c r="G24" s="56"/>
      <c r="H24" s="56"/>
      <c r="I24" s="56">
        <v>510.3</v>
      </c>
      <c r="J24" s="56"/>
      <c r="K24" s="57"/>
      <c r="L24" s="156"/>
      <c r="M24" s="56"/>
      <c r="N24" s="56"/>
      <c r="O24" s="56"/>
      <c r="P24" s="56"/>
      <c r="Q24" s="57">
        <v>84</v>
      </c>
      <c r="R24" s="156"/>
      <c r="S24" s="56"/>
      <c r="T24" s="56"/>
      <c r="U24" s="57"/>
    </row>
    <row r="25" spans="1:26" ht="14.25" x14ac:dyDescent="0.45">
      <c r="A25" s="70"/>
      <c r="B25" s="56">
        <v>37</v>
      </c>
      <c r="C25" s="72"/>
      <c r="D25"/>
      <c r="E25"/>
      <c r="F25"/>
      <c r="G25"/>
      <c r="H25"/>
      <c r="I25" s="56">
        <v>583</v>
      </c>
      <c r="J25" s="56"/>
      <c r="K25" s="57"/>
      <c r="L25" s="156"/>
      <c r="M25" s="56"/>
      <c r="N25" s="56"/>
      <c r="O25" s="56"/>
      <c r="P25" s="56"/>
      <c r="Q25" s="57"/>
      <c r="R25" s="156"/>
      <c r="S25" s="56"/>
      <c r="T25" s="56"/>
      <c r="U25" s="57"/>
      <c r="Y25" s="62"/>
      <c r="Z25" s="62"/>
    </row>
    <row r="26" spans="1:26" ht="14.65" thickBot="1" x14ac:dyDescent="0.5">
      <c r="A26" s="70"/>
      <c r="B26" s="56">
        <v>40</v>
      </c>
      <c r="C26" s="156"/>
      <c r="D26" s="56"/>
      <c r="E26" s="56"/>
      <c r="F26" s="56"/>
      <c r="G26" s="56"/>
      <c r="H26" s="56"/>
      <c r="I26" s="56">
        <v>870</v>
      </c>
      <c r="J26" s="56"/>
      <c r="K26" s="57"/>
      <c r="L26" s="156"/>
      <c r="M26" s="56"/>
      <c r="N26" s="56"/>
      <c r="O26" s="56"/>
      <c r="P26" s="56"/>
      <c r="Q26" s="57"/>
      <c r="R26" s="156"/>
      <c r="S26" s="56"/>
      <c r="T26" s="56"/>
      <c r="U26" s="57"/>
      <c r="Y26" s="56"/>
      <c r="Z26" s="56"/>
    </row>
    <row r="27" spans="1:26" ht="14.65" thickBot="1" x14ac:dyDescent="0.5">
      <c r="A27" s="62"/>
      <c r="B27" s="62"/>
      <c r="C27" s="349" t="s">
        <v>537</v>
      </c>
      <c r="D27" s="345"/>
      <c r="E27" s="345"/>
      <c r="F27" s="345"/>
      <c r="G27" s="345"/>
      <c r="H27" s="345"/>
      <c r="I27" s="345"/>
      <c r="J27" s="345"/>
      <c r="K27" s="346"/>
      <c r="L27" s="349" t="s">
        <v>538</v>
      </c>
      <c r="M27" s="345"/>
      <c r="N27" s="345"/>
      <c r="O27" s="345"/>
      <c r="P27" s="345"/>
      <c r="Q27" s="346"/>
      <c r="R27" s="349" t="s">
        <v>539</v>
      </c>
      <c r="S27" s="345"/>
      <c r="T27" s="345"/>
      <c r="U27" s="346"/>
      <c r="Y27" s="56"/>
      <c r="Z27" s="56"/>
    </row>
    <row r="28" spans="1:26" ht="18" thickBot="1" x14ac:dyDescent="0.55000000000000004">
      <c r="A28" s="438" t="s">
        <v>542</v>
      </c>
      <c r="B28" s="438"/>
      <c r="C28" s="438"/>
      <c r="D28" s="438"/>
      <c r="E28" s="438"/>
      <c r="F28" s="438"/>
      <c r="G28" s="438"/>
      <c r="H28" s="438"/>
      <c r="I28" s="438"/>
      <c r="J28" s="438"/>
      <c r="K28" s="438"/>
      <c r="L28" s="438"/>
      <c r="M28" s="438"/>
      <c r="N28" s="438"/>
      <c r="O28" s="438"/>
      <c r="P28" s="438"/>
      <c r="Q28" s="438"/>
      <c r="R28" s="438"/>
      <c r="S28" s="438"/>
      <c r="T28" s="438"/>
      <c r="U28" s="438"/>
      <c r="Y28" s="56"/>
      <c r="Z28" s="56"/>
    </row>
    <row r="29" spans="1:26" ht="14.25" x14ac:dyDescent="0.45">
      <c r="A29" s="343"/>
      <c r="B29" s="351" t="s">
        <v>541</v>
      </c>
      <c r="C29" s="352">
        <v>15</v>
      </c>
      <c r="D29" s="352">
        <v>14</v>
      </c>
      <c r="E29" s="352">
        <v>1</v>
      </c>
      <c r="F29" s="352">
        <v>5</v>
      </c>
      <c r="G29" s="352">
        <v>3</v>
      </c>
      <c r="H29" s="352">
        <v>10</v>
      </c>
      <c r="I29" s="352">
        <v>38</v>
      </c>
      <c r="J29" s="352">
        <v>12</v>
      </c>
      <c r="K29" s="352">
        <v>11</v>
      </c>
      <c r="L29" s="352">
        <v>9</v>
      </c>
      <c r="M29" s="352">
        <v>7</v>
      </c>
      <c r="N29" s="352">
        <v>3</v>
      </c>
      <c r="O29" s="352">
        <v>29</v>
      </c>
      <c r="P29" s="352">
        <v>28</v>
      </c>
      <c r="Q29" s="352">
        <v>40</v>
      </c>
      <c r="R29" s="352">
        <v>6</v>
      </c>
      <c r="S29" s="352">
        <v>14</v>
      </c>
      <c r="T29" s="352">
        <v>9</v>
      </c>
      <c r="U29" s="353">
        <v>11</v>
      </c>
      <c r="Y29" s="56"/>
      <c r="Z29" s="56"/>
    </row>
    <row r="30" spans="1:26" ht="14.25" x14ac:dyDescent="0.45">
      <c r="A30"/>
      <c r="B30" s="72" t="s">
        <v>543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/>
      <c r="M30"/>
      <c r="N30"/>
      <c r="O30"/>
      <c r="P30"/>
      <c r="Q30"/>
      <c r="R30"/>
      <c r="S30"/>
      <c r="U30" s="74"/>
      <c r="Y30" s="56"/>
      <c r="Z30" s="56"/>
    </row>
    <row r="31" spans="1:26" ht="14.25" x14ac:dyDescent="0.45">
      <c r="A31"/>
      <c r="B31" s="72" t="s">
        <v>171</v>
      </c>
      <c r="C31"/>
      <c r="D31"/>
      <c r="E31"/>
      <c r="F31"/>
      <c r="G31"/>
      <c r="H31"/>
      <c r="I31"/>
      <c r="J31"/>
      <c r="K31"/>
      <c r="L31">
        <v>1</v>
      </c>
      <c r="M31">
        <v>1</v>
      </c>
      <c r="N31">
        <v>1</v>
      </c>
      <c r="O31">
        <v>1</v>
      </c>
      <c r="P31">
        <v>1</v>
      </c>
      <c r="Q31">
        <v>0</v>
      </c>
      <c r="R31"/>
      <c r="S31"/>
      <c r="U31" s="74"/>
      <c r="Y31" s="56"/>
      <c r="Z31" s="56"/>
    </row>
    <row r="32" spans="1:26" ht="14.65" thickBot="1" x14ac:dyDescent="0.5">
      <c r="A32"/>
      <c r="B32" s="73" t="s">
        <v>438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>
        <v>1</v>
      </c>
      <c r="S32" s="8">
        <v>1</v>
      </c>
      <c r="T32" s="8">
        <v>1</v>
      </c>
      <c r="U32" s="75">
        <v>1</v>
      </c>
      <c r="Y32" s="56"/>
      <c r="Z32" s="56"/>
    </row>
    <row r="33" spans="1:26" ht="14.25" x14ac:dyDescent="0.4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Y33" s="56"/>
      <c r="Z33" s="56"/>
    </row>
    <row r="34" spans="1:26" ht="17.649999999999999" x14ac:dyDescent="0.5">
      <c r="A34" s="439" t="s">
        <v>544</v>
      </c>
      <c r="B34" s="439"/>
      <c r="C34" s="439"/>
      <c r="D34" s="439"/>
      <c r="E34" s="439"/>
      <c r="F34" s="439"/>
      <c r="G34" s="439"/>
      <c r="H34" s="439"/>
      <c r="I34" s="439"/>
      <c r="J34" s="439"/>
      <c r="K34" s="439"/>
      <c r="L34" s="439"/>
      <c r="M34" s="439"/>
      <c r="N34" s="439"/>
      <c r="O34" s="439"/>
      <c r="P34" s="439"/>
      <c r="Q34" s="439"/>
      <c r="R34" s="439"/>
      <c r="S34" s="439"/>
      <c r="Y34" s="56"/>
      <c r="Z34" s="56"/>
    </row>
    <row r="35" spans="1:26" ht="58.5" x14ac:dyDescent="0.5">
      <c r="A35" s="308" t="s">
        <v>492</v>
      </c>
      <c r="B35" s="308" t="s">
        <v>330</v>
      </c>
      <c r="C35" s="308" t="s">
        <v>493</v>
      </c>
      <c r="D35" s="308" t="s">
        <v>494</v>
      </c>
      <c r="E35" s="308" t="s">
        <v>495</v>
      </c>
      <c r="F35" s="308" t="s">
        <v>496</v>
      </c>
      <c r="G35" s="308" t="s">
        <v>497</v>
      </c>
      <c r="H35" s="308" t="s">
        <v>498</v>
      </c>
      <c r="I35" s="308" t="s">
        <v>499</v>
      </c>
      <c r="J35" s="308" t="s">
        <v>500</v>
      </c>
      <c r="K35" s="308" t="s">
        <v>501</v>
      </c>
      <c r="L35" s="308"/>
      <c r="M35" s="308" t="s">
        <v>502</v>
      </c>
      <c r="N35" s="308" t="s">
        <v>503</v>
      </c>
      <c r="O35" s="308" t="s">
        <v>504</v>
      </c>
      <c r="P35" s="308"/>
      <c r="Q35" s="308" t="s">
        <v>505</v>
      </c>
      <c r="R35" s="308" t="s">
        <v>506</v>
      </c>
      <c r="S35" s="309"/>
      <c r="Y35" s="56"/>
      <c r="Z35" s="56"/>
    </row>
    <row r="36" spans="1:26" x14ac:dyDescent="0.45">
      <c r="A36" s="311" t="s">
        <v>507</v>
      </c>
      <c r="B36" s="311">
        <v>1</v>
      </c>
      <c r="C36" s="311">
        <v>0</v>
      </c>
      <c r="D36" s="312" t="s">
        <v>337</v>
      </c>
      <c r="E36" s="313">
        <v>44621</v>
      </c>
      <c r="F36" s="314">
        <f t="shared" ref="F36:F99" si="0">(E36-44572)/7</f>
        <v>7</v>
      </c>
      <c r="G36" s="315">
        <f t="shared" ref="G36:G99" si="1">E36-44621</f>
        <v>0</v>
      </c>
      <c r="H36" s="315">
        <f t="shared" ref="H36:H99" si="2">E36-44643</f>
        <v>-22</v>
      </c>
      <c r="I36" s="325"/>
      <c r="J36" s="311">
        <v>524677</v>
      </c>
      <c r="K36" s="311">
        <v>218780</v>
      </c>
      <c r="L36" s="317"/>
      <c r="M36" s="318"/>
      <c r="N36" s="319">
        <v>0</v>
      </c>
      <c r="O36" s="319">
        <v>0</v>
      </c>
      <c r="P36" s="320"/>
      <c r="Q36" s="321" t="str">
        <f t="shared" ref="Q36:Q99" si="3">IF(M36="","",((M36/L36)-1)*100)</f>
        <v/>
      </c>
      <c r="R36" s="322">
        <f t="shared" ref="R36:R99" si="4">IF(N36="","",N36*O36*O36/2)</f>
        <v>0</v>
      </c>
      <c r="Y36" s="56"/>
      <c r="Z36" s="56"/>
    </row>
    <row r="37" spans="1:26" x14ac:dyDescent="0.45">
      <c r="A37" s="311" t="s">
        <v>508</v>
      </c>
      <c r="B37" s="311">
        <v>2</v>
      </c>
      <c r="C37" s="311">
        <v>1</v>
      </c>
      <c r="D37" s="312" t="s">
        <v>337</v>
      </c>
      <c r="E37" s="313">
        <v>44621</v>
      </c>
      <c r="F37" s="314">
        <f t="shared" si="0"/>
        <v>7</v>
      </c>
      <c r="G37" s="315">
        <f t="shared" si="1"/>
        <v>0</v>
      </c>
      <c r="H37" s="315">
        <f t="shared" si="2"/>
        <v>-22</v>
      </c>
      <c r="I37" s="325"/>
      <c r="J37" s="311">
        <v>524678</v>
      </c>
      <c r="K37" s="311">
        <v>218780</v>
      </c>
      <c r="L37" s="317"/>
      <c r="M37" s="318"/>
      <c r="N37" s="319">
        <v>0</v>
      </c>
      <c r="O37" s="319">
        <v>0</v>
      </c>
      <c r="P37" s="320"/>
      <c r="Q37" s="321" t="str">
        <f t="shared" si="3"/>
        <v/>
      </c>
      <c r="R37" s="322">
        <f t="shared" si="4"/>
        <v>0</v>
      </c>
      <c r="Y37" s="56"/>
      <c r="Z37" s="56"/>
    </row>
    <row r="38" spans="1:26" x14ac:dyDescent="0.45">
      <c r="A38" s="311" t="s">
        <v>509</v>
      </c>
      <c r="B38" s="311">
        <v>3</v>
      </c>
      <c r="C38" s="311">
        <v>2</v>
      </c>
      <c r="D38" s="312" t="s">
        <v>337</v>
      </c>
      <c r="E38" s="313">
        <v>44621</v>
      </c>
      <c r="F38" s="314">
        <f t="shared" si="0"/>
        <v>7</v>
      </c>
      <c r="G38" s="315">
        <f t="shared" si="1"/>
        <v>0</v>
      </c>
      <c r="H38" s="315">
        <f t="shared" si="2"/>
        <v>-22</v>
      </c>
      <c r="I38" s="325"/>
      <c r="J38" s="311">
        <v>524679</v>
      </c>
      <c r="K38" s="311">
        <v>218780</v>
      </c>
      <c r="L38" s="317"/>
      <c r="M38" s="318"/>
      <c r="N38" s="319">
        <v>0</v>
      </c>
      <c r="O38" s="319">
        <v>0</v>
      </c>
      <c r="P38" s="320"/>
      <c r="Q38" s="321" t="str">
        <f t="shared" si="3"/>
        <v/>
      </c>
      <c r="R38" s="322">
        <f t="shared" si="4"/>
        <v>0</v>
      </c>
      <c r="Y38" s="56"/>
      <c r="Z38" s="56"/>
    </row>
    <row r="39" spans="1:26" x14ac:dyDescent="0.45">
      <c r="A39" s="311" t="s">
        <v>510</v>
      </c>
      <c r="B39" s="311">
        <v>4</v>
      </c>
      <c r="C39" s="311">
        <v>3</v>
      </c>
      <c r="D39" s="312" t="s">
        <v>337</v>
      </c>
      <c r="E39" s="313">
        <v>44621</v>
      </c>
      <c r="F39" s="314">
        <f t="shared" si="0"/>
        <v>7</v>
      </c>
      <c r="G39" s="315">
        <f t="shared" si="1"/>
        <v>0</v>
      </c>
      <c r="H39" s="315">
        <f t="shared" si="2"/>
        <v>-22</v>
      </c>
      <c r="I39" s="325"/>
      <c r="J39" s="311">
        <v>524680</v>
      </c>
      <c r="K39" s="311">
        <v>218780</v>
      </c>
      <c r="L39" s="317"/>
      <c r="M39" s="318"/>
      <c r="N39" s="319">
        <v>0</v>
      </c>
      <c r="O39" s="319">
        <v>0</v>
      </c>
      <c r="P39" s="320"/>
      <c r="Q39" s="321" t="str">
        <f t="shared" si="3"/>
        <v/>
      </c>
      <c r="R39" s="322">
        <f t="shared" si="4"/>
        <v>0</v>
      </c>
      <c r="Y39" s="56"/>
      <c r="Z39" s="56"/>
    </row>
    <row r="40" spans="1:26" ht="15.75" thickBot="1" x14ac:dyDescent="0.5">
      <c r="A40" s="311" t="s">
        <v>511</v>
      </c>
      <c r="B40" s="311">
        <v>5</v>
      </c>
      <c r="C40" s="311">
        <v>4</v>
      </c>
      <c r="D40" s="312" t="s">
        <v>337</v>
      </c>
      <c r="E40" s="313">
        <v>44621</v>
      </c>
      <c r="F40" s="314">
        <f t="shared" si="0"/>
        <v>7</v>
      </c>
      <c r="G40" s="315">
        <f t="shared" si="1"/>
        <v>0</v>
      </c>
      <c r="H40" s="315">
        <f t="shared" si="2"/>
        <v>-22</v>
      </c>
      <c r="I40" s="326"/>
      <c r="J40" s="311">
        <v>524681</v>
      </c>
      <c r="K40" s="311">
        <v>218780</v>
      </c>
      <c r="L40" s="317"/>
      <c r="M40" s="318"/>
      <c r="N40" s="319">
        <v>0</v>
      </c>
      <c r="O40" s="319">
        <v>0</v>
      </c>
      <c r="P40" s="320"/>
      <c r="Q40" s="321" t="str">
        <f t="shared" si="3"/>
        <v/>
      </c>
      <c r="R40" s="322">
        <f t="shared" si="4"/>
        <v>0</v>
      </c>
    </row>
    <row r="41" spans="1:26" ht="15.75" thickBot="1" x14ac:dyDescent="0.5">
      <c r="A41" s="311" t="s">
        <v>512</v>
      </c>
      <c r="B41" s="311">
        <v>6</v>
      </c>
      <c r="C41" s="311">
        <v>0</v>
      </c>
      <c r="D41" s="327" t="s">
        <v>339</v>
      </c>
      <c r="E41" s="313">
        <v>44621</v>
      </c>
      <c r="F41" s="314">
        <f t="shared" si="0"/>
        <v>7</v>
      </c>
      <c r="G41" s="315">
        <f t="shared" si="1"/>
        <v>0</v>
      </c>
      <c r="H41" s="315">
        <f t="shared" si="2"/>
        <v>-22</v>
      </c>
      <c r="I41" s="326"/>
      <c r="J41" s="311">
        <v>524682</v>
      </c>
      <c r="K41" s="311">
        <v>218781</v>
      </c>
      <c r="L41" s="317"/>
      <c r="M41" s="318"/>
      <c r="N41" s="319">
        <v>0</v>
      </c>
      <c r="O41" s="319">
        <v>0</v>
      </c>
      <c r="P41" s="320"/>
      <c r="Q41" s="321" t="str">
        <f t="shared" si="3"/>
        <v/>
      </c>
      <c r="R41" s="322">
        <f t="shared" si="4"/>
        <v>0</v>
      </c>
    </row>
    <row r="42" spans="1:26" ht="15.75" thickBot="1" x14ac:dyDescent="0.5">
      <c r="A42" s="311" t="s">
        <v>513</v>
      </c>
      <c r="B42" s="311">
        <v>7</v>
      </c>
      <c r="C42" s="311">
        <v>1</v>
      </c>
      <c r="D42" s="327" t="s">
        <v>339</v>
      </c>
      <c r="E42" s="313">
        <v>44621</v>
      </c>
      <c r="F42" s="314">
        <f t="shared" si="0"/>
        <v>7</v>
      </c>
      <c r="G42" s="315">
        <f t="shared" si="1"/>
        <v>0</v>
      </c>
      <c r="H42" s="315">
        <f t="shared" si="2"/>
        <v>-22</v>
      </c>
      <c r="I42" s="326"/>
      <c r="J42" s="311">
        <v>524683</v>
      </c>
      <c r="K42" s="311">
        <v>218781</v>
      </c>
      <c r="L42" s="317"/>
      <c r="M42" s="318"/>
      <c r="N42" s="319">
        <v>0</v>
      </c>
      <c r="O42" s="319">
        <v>0</v>
      </c>
      <c r="P42" s="320"/>
      <c r="Q42" s="321" t="str">
        <f t="shared" si="3"/>
        <v/>
      </c>
      <c r="R42" s="322">
        <f t="shared" si="4"/>
        <v>0</v>
      </c>
    </row>
    <row r="43" spans="1:26" ht="15.75" thickBot="1" x14ac:dyDescent="0.5">
      <c r="A43" s="311" t="s">
        <v>514</v>
      </c>
      <c r="B43" s="311">
        <v>8</v>
      </c>
      <c r="C43" s="311">
        <v>2</v>
      </c>
      <c r="D43" s="327" t="s">
        <v>339</v>
      </c>
      <c r="E43" s="313">
        <v>44621</v>
      </c>
      <c r="F43" s="314">
        <f t="shared" si="0"/>
        <v>7</v>
      </c>
      <c r="G43" s="315">
        <f t="shared" si="1"/>
        <v>0</v>
      </c>
      <c r="H43" s="315">
        <f t="shared" si="2"/>
        <v>-22</v>
      </c>
      <c r="I43" s="326"/>
      <c r="J43" s="311">
        <v>524684</v>
      </c>
      <c r="K43" s="311">
        <v>218781</v>
      </c>
      <c r="L43" s="317"/>
      <c r="M43" s="318"/>
      <c r="N43" s="319">
        <v>0</v>
      </c>
      <c r="O43" s="319">
        <v>0</v>
      </c>
      <c r="P43" s="320"/>
      <c r="Q43" s="321" t="str">
        <f t="shared" si="3"/>
        <v/>
      </c>
      <c r="R43" s="322">
        <f t="shared" si="4"/>
        <v>0</v>
      </c>
    </row>
    <row r="44" spans="1:26" ht="15.75" thickBot="1" x14ac:dyDescent="0.5">
      <c r="A44" s="311" t="s">
        <v>515</v>
      </c>
      <c r="B44" s="311">
        <v>9</v>
      </c>
      <c r="C44" s="311">
        <v>3</v>
      </c>
      <c r="D44" s="327" t="s">
        <v>339</v>
      </c>
      <c r="E44" s="313">
        <v>44621</v>
      </c>
      <c r="F44" s="314">
        <f t="shared" si="0"/>
        <v>7</v>
      </c>
      <c r="G44" s="315">
        <f t="shared" si="1"/>
        <v>0</v>
      </c>
      <c r="H44" s="315">
        <f t="shared" si="2"/>
        <v>-22</v>
      </c>
      <c r="I44" s="326"/>
      <c r="J44" s="311">
        <v>524685</v>
      </c>
      <c r="K44" s="311">
        <v>218781</v>
      </c>
      <c r="L44" s="317"/>
      <c r="M44" s="318"/>
      <c r="N44" s="319">
        <v>0</v>
      </c>
      <c r="O44" s="319">
        <v>0</v>
      </c>
      <c r="P44" s="320"/>
      <c r="Q44" s="321" t="str">
        <f t="shared" si="3"/>
        <v/>
      </c>
      <c r="R44" s="322">
        <f t="shared" si="4"/>
        <v>0</v>
      </c>
    </row>
    <row r="45" spans="1:26" ht="15.75" thickBot="1" x14ac:dyDescent="0.5">
      <c r="A45" s="311" t="s">
        <v>516</v>
      </c>
      <c r="B45" s="311">
        <v>10</v>
      </c>
      <c r="C45" s="311">
        <v>4</v>
      </c>
      <c r="D45" s="327" t="s">
        <v>339</v>
      </c>
      <c r="E45" s="313">
        <v>44621</v>
      </c>
      <c r="F45" s="314">
        <f t="shared" si="0"/>
        <v>7</v>
      </c>
      <c r="G45" s="315">
        <f t="shared" si="1"/>
        <v>0</v>
      </c>
      <c r="H45" s="315">
        <f t="shared" si="2"/>
        <v>-22</v>
      </c>
      <c r="I45" s="326"/>
      <c r="J45" s="311">
        <v>524686</v>
      </c>
      <c r="K45" s="311">
        <v>218781</v>
      </c>
      <c r="L45" s="317"/>
      <c r="M45" s="318"/>
      <c r="N45" s="319">
        <v>0</v>
      </c>
      <c r="O45" s="319">
        <v>0</v>
      </c>
      <c r="P45" s="320"/>
      <c r="Q45" s="321" t="str">
        <f t="shared" si="3"/>
        <v/>
      </c>
      <c r="R45" s="322">
        <f t="shared" si="4"/>
        <v>0</v>
      </c>
    </row>
    <row r="46" spans="1:26" ht="15.75" thickBot="1" x14ac:dyDescent="0.5">
      <c r="A46" s="311" t="s">
        <v>517</v>
      </c>
      <c r="B46" s="311">
        <v>11</v>
      </c>
      <c r="C46" s="311">
        <v>0</v>
      </c>
      <c r="D46" s="328" t="s">
        <v>341</v>
      </c>
      <c r="E46" s="313">
        <v>44621</v>
      </c>
      <c r="F46" s="314">
        <f t="shared" si="0"/>
        <v>7</v>
      </c>
      <c r="G46" s="315">
        <f t="shared" si="1"/>
        <v>0</v>
      </c>
      <c r="H46" s="315">
        <f t="shared" si="2"/>
        <v>-22</v>
      </c>
      <c r="I46" s="316"/>
      <c r="J46" s="311">
        <v>524687</v>
      </c>
      <c r="K46" s="311">
        <v>218782</v>
      </c>
      <c r="L46" s="317"/>
      <c r="M46" s="318"/>
      <c r="N46" s="319">
        <v>0</v>
      </c>
      <c r="O46" s="319">
        <v>0</v>
      </c>
      <c r="P46" s="320"/>
      <c r="Q46" s="321" t="str">
        <f t="shared" si="3"/>
        <v/>
      </c>
      <c r="R46" s="322">
        <f t="shared" si="4"/>
        <v>0</v>
      </c>
    </row>
    <row r="47" spans="1:26" ht="15.75" thickBot="1" x14ac:dyDescent="0.5">
      <c r="A47" s="311" t="s">
        <v>518</v>
      </c>
      <c r="B47" s="311">
        <v>12</v>
      </c>
      <c r="C47" s="311">
        <v>1</v>
      </c>
      <c r="D47" s="328" t="s">
        <v>341</v>
      </c>
      <c r="E47" s="313">
        <v>44621</v>
      </c>
      <c r="F47" s="314">
        <f t="shared" si="0"/>
        <v>7</v>
      </c>
      <c r="G47" s="315">
        <f t="shared" si="1"/>
        <v>0</v>
      </c>
      <c r="H47" s="315">
        <f t="shared" si="2"/>
        <v>-22</v>
      </c>
      <c r="I47" s="316"/>
      <c r="J47" s="311">
        <v>524688</v>
      </c>
      <c r="K47" s="311">
        <v>218782</v>
      </c>
      <c r="L47" s="317"/>
      <c r="M47" s="318"/>
      <c r="N47" s="319">
        <v>0</v>
      </c>
      <c r="O47" s="319">
        <v>0</v>
      </c>
      <c r="P47" s="320"/>
      <c r="Q47" s="321" t="str">
        <f t="shared" si="3"/>
        <v/>
      </c>
      <c r="R47" s="322">
        <f t="shared" si="4"/>
        <v>0</v>
      </c>
    </row>
    <row r="48" spans="1:26" ht="15.75" thickBot="1" x14ac:dyDescent="0.5">
      <c r="A48" s="311" t="s">
        <v>519</v>
      </c>
      <c r="B48" s="311">
        <v>13</v>
      </c>
      <c r="C48" s="311">
        <v>2</v>
      </c>
      <c r="D48" s="328" t="s">
        <v>341</v>
      </c>
      <c r="E48" s="313">
        <v>44621</v>
      </c>
      <c r="F48" s="314">
        <f t="shared" si="0"/>
        <v>7</v>
      </c>
      <c r="G48" s="315">
        <f t="shared" si="1"/>
        <v>0</v>
      </c>
      <c r="H48" s="315">
        <f t="shared" si="2"/>
        <v>-22</v>
      </c>
      <c r="I48" s="316"/>
      <c r="J48" s="311">
        <v>524689</v>
      </c>
      <c r="K48" s="311">
        <v>218782</v>
      </c>
      <c r="L48" s="317"/>
      <c r="M48" s="318"/>
      <c r="N48" s="319">
        <v>0</v>
      </c>
      <c r="O48" s="319">
        <v>0</v>
      </c>
      <c r="P48" s="320"/>
      <c r="Q48" s="321" t="str">
        <f t="shared" si="3"/>
        <v/>
      </c>
      <c r="R48" s="322">
        <f t="shared" si="4"/>
        <v>0</v>
      </c>
    </row>
    <row r="49" spans="1:18" ht="15.75" thickBot="1" x14ac:dyDescent="0.5">
      <c r="A49" s="311" t="s">
        <v>520</v>
      </c>
      <c r="B49" s="311">
        <v>14</v>
      </c>
      <c r="C49" s="311">
        <v>3</v>
      </c>
      <c r="D49" s="328" t="s">
        <v>341</v>
      </c>
      <c r="E49" s="313">
        <v>44621</v>
      </c>
      <c r="F49" s="314">
        <f t="shared" si="0"/>
        <v>7</v>
      </c>
      <c r="G49" s="315">
        <f t="shared" si="1"/>
        <v>0</v>
      </c>
      <c r="H49" s="315">
        <f t="shared" si="2"/>
        <v>-22</v>
      </c>
      <c r="I49" s="316"/>
      <c r="J49" s="311">
        <v>524690</v>
      </c>
      <c r="K49" s="311">
        <v>218782</v>
      </c>
      <c r="L49" s="317"/>
      <c r="M49" s="318"/>
      <c r="N49" s="319">
        <v>0</v>
      </c>
      <c r="O49" s="319">
        <v>0</v>
      </c>
      <c r="P49" s="320"/>
      <c r="Q49" s="321" t="str">
        <f t="shared" si="3"/>
        <v/>
      </c>
      <c r="R49" s="322">
        <f t="shared" si="4"/>
        <v>0</v>
      </c>
    </row>
    <row r="50" spans="1:18" ht="15.75" thickBot="1" x14ac:dyDescent="0.5">
      <c r="A50" s="311" t="s">
        <v>521</v>
      </c>
      <c r="B50" s="311">
        <v>15</v>
      </c>
      <c r="C50" s="311">
        <v>4</v>
      </c>
      <c r="D50" s="328" t="s">
        <v>341</v>
      </c>
      <c r="E50" s="313">
        <v>44621</v>
      </c>
      <c r="F50" s="314">
        <f t="shared" si="0"/>
        <v>7</v>
      </c>
      <c r="G50" s="315">
        <f t="shared" si="1"/>
        <v>0</v>
      </c>
      <c r="H50" s="315">
        <f t="shared" si="2"/>
        <v>-22</v>
      </c>
      <c r="I50" s="316"/>
      <c r="J50" s="311">
        <v>524691</v>
      </c>
      <c r="K50" s="311">
        <v>218782</v>
      </c>
      <c r="L50" s="317"/>
      <c r="M50" s="318"/>
      <c r="N50" s="319">
        <v>0</v>
      </c>
      <c r="O50" s="319">
        <v>0</v>
      </c>
      <c r="P50" s="320"/>
      <c r="Q50" s="321" t="str">
        <f t="shared" si="3"/>
        <v/>
      </c>
      <c r="R50" s="322">
        <f t="shared" si="4"/>
        <v>0</v>
      </c>
    </row>
    <row r="51" spans="1:18" x14ac:dyDescent="0.45">
      <c r="A51" s="311" t="s">
        <v>522</v>
      </c>
      <c r="B51" s="311">
        <v>16</v>
      </c>
      <c r="C51" s="311">
        <v>0</v>
      </c>
      <c r="D51" s="329" t="s">
        <v>342</v>
      </c>
      <c r="E51" s="313">
        <v>44621</v>
      </c>
      <c r="F51" s="314">
        <f t="shared" si="0"/>
        <v>7</v>
      </c>
      <c r="G51" s="315">
        <f t="shared" si="1"/>
        <v>0</v>
      </c>
      <c r="H51" s="315">
        <f t="shared" si="2"/>
        <v>-22</v>
      </c>
      <c r="I51" s="316"/>
      <c r="J51" s="311">
        <v>524692</v>
      </c>
      <c r="K51" s="311">
        <v>218783</v>
      </c>
      <c r="L51" s="317"/>
      <c r="M51" s="318"/>
      <c r="N51" s="319">
        <v>0</v>
      </c>
      <c r="O51" s="319">
        <v>0</v>
      </c>
      <c r="P51" s="320"/>
      <c r="Q51" s="321" t="str">
        <f t="shared" si="3"/>
        <v/>
      </c>
      <c r="R51" s="322">
        <f t="shared" si="4"/>
        <v>0</v>
      </c>
    </row>
    <row r="52" spans="1:18" ht="15.75" thickBot="1" x14ac:dyDescent="0.5">
      <c r="A52" s="311" t="s">
        <v>523</v>
      </c>
      <c r="B52" s="311">
        <v>17</v>
      </c>
      <c r="C52" s="311">
        <v>1</v>
      </c>
      <c r="D52" s="329" t="s">
        <v>342</v>
      </c>
      <c r="E52" s="313">
        <v>44621</v>
      </c>
      <c r="F52" s="314">
        <f t="shared" si="0"/>
        <v>7</v>
      </c>
      <c r="G52" s="315">
        <f t="shared" si="1"/>
        <v>0</v>
      </c>
      <c r="H52" s="315">
        <f t="shared" si="2"/>
        <v>-22</v>
      </c>
      <c r="I52" s="325"/>
      <c r="J52" s="311">
        <v>524693</v>
      </c>
      <c r="K52" s="311">
        <v>218783</v>
      </c>
      <c r="L52" s="317"/>
      <c r="M52" s="318"/>
      <c r="N52" s="319">
        <v>0</v>
      </c>
      <c r="O52" s="319">
        <v>0</v>
      </c>
      <c r="P52" s="320"/>
      <c r="Q52" s="321" t="str">
        <f t="shared" si="3"/>
        <v/>
      </c>
      <c r="R52" s="322">
        <f t="shared" si="4"/>
        <v>0</v>
      </c>
    </row>
    <row r="53" spans="1:18" x14ac:dyDescent="0.45">
      <c r="A53" s="311" t="s">
        <v>524</v>
      </c>
      <c r="B53" s="311">
        <v>18</v>
      </c>
      <c r="C53" s="311">
        <v>2</v>
      </c>
      <c r="D53" s="329" t="s">
        <v>342</v>
      </c>
      <c r="E53" s="313">
        <v>44621</v>
      </c>
      <c r="F53" s="314">
        <f t="shared" si="0"/>
        <v>7</v>
      </c>
      <c r="G53" s="315">
        <f t="shared" si="1"/>
        <v>0</v>
      </c>
      <c r="H53" s="315">
        <f t="shared" si="2"/>
        <v>-22</v>
      </c>
      <c r="I53" s="316"/>
      <c r="J53" s="311">
        <v>524694</v>
      </c>
      <c r="K53" s="311">
        <v>218783</v>
      </c>
      <c r="L53" s="317"/>
      <c r="M53" s="318"/>
      <c r="N53" s="319">
        <v>0</v>
      </c>
      <c r="O53" s="319">
        <v>0</v>
      </c>
      <c r="P53" s="320"/>
      <c r="Q53" s="321" t="str">
        <f t="shared" si="3"/>
        <v/>
      </c>
      <c r="R53" s="322">
        <f t="shared" si="4"/>
        <v>0</v>
      </c>
    </row>
    <row r="54" spans="1:18" x14ac:dyDescent="0.45">
      <c r="A54" s="311" t="s">
        <v>525</v>
      </c>
      <c r="B54" s="311">
        <v>19</v>
      </c>
      <c r="C54" s="311">
        <v>3</v>
      </c>
      <c r="D54" s="329" t="s">
        <v>342</v>
      </c>
      <c r="E54" s="313">
        <v>44621</v>
      </c>
      <c r="F54" s="314">
        <f t="shared" si="0"/>
        <v>7</v>
      </c>
      <c r="G54" s="315">
        <f t="shared" si="1"/>
        <v>0</v>
      </c>
      <c r="H54" s="315">
        <f t="shared" si="2"/>
        <v>-22</v>
      </c>
      <c r="I54" s="325"/>
      <c r="J54" s="311">
        <v>524695</v>
      </c>
      <c r="K54" s="311">
        <v>218783</v>
      </c>
      <c r="L54" s="317"/>
      <c r="M54" s="318"/>
      <c r="N54" s="319">
        <v>0</v>
      </c>
      <c r="O54" s="319">
        <v>0</v>
      </c>
      <c r="P54" s="320"/>
      <c r="Q54" s="321" t="str">
        <f t="shared" si="3"/>
        <v/>
      </c>
      <c r="R54" s="322">
        <f t="shared" si="4"/>
        <v>0</v>
      </c>
    </row>
    <row r="55" spans="1:18" x14ac:dyDescent="0.45">
      <c r="A55" s="311" t="s">
        <v>526</v>
      </c>
      <c r="B55" s="311">
        <v>20</v>
      </c>
      <c r="C55" s="311">
        <v>4</v>
      </c>
      <c r="D55" s="329" t="s">
        <v>342</v>
      </c>
      <c r="E55" s="313">
        <v>44621</v>
      </c>
      <c r="F55" s="314">
        <f t="shared" si="0"/>
        <v>7</v>
      </c>
      <c r="G55" s="315">
        <f t="shared" si="1"/>
        <v>0</v>
      </c>
      <c r="H55" s="315">
        <f t="shared" si="2"/>
        <v>-22</v>
      </c>
      <c r="I55" s="325"/>
      <c r="J55" s="311">
        <v>524696</v>
      </c>
      <c r="K55" s="311">
        <v>218783</v>
      </c>
      <c r="L55" s="317"/>
      <c r="M55" s="318"/>
      <c r="N55" s="319">
        <v>0</v>
      </c>
      <c r="O55" s="319">
        <v>0</v>
      </c>
      <c r="P55" s="320"/>
      <c r="Q55" s="321" t="str">
        <f t="shared" si="3"/>
        <v/>
      </c>
      <c r="R55" s="322">
        <f t="shared" si="4"/>
        <v>0</v>
      </c>
    </row>
    <row r="56" spans="1:18" x14ac:dyDescent="0.45">
      <c r="A56" s="311" t="s">
        <v>527</v>
      </c>
      <c r="B56" s="311">
        <v>21</v>
      </c>
      <c r="C56" s="311">
        <v>0</v>
      </c>
      <c r="D56" s="330" t="s">
        <v>343</v>
      </c>
      <c r="E56" s="313">
        <v>44621</v>
      </c>
      <c r="F56" s="314">
        <f t="shared" si="0"/>
        <v>7</v>
      </c>
      <c r="G56" s="315">
        <f t="shared" si="1"/>
        <v>0</v>
      </c>
      <c r="H56" s="315">
        <f t="shared" si="2"/>
        <v>-22</v>
      </c>
      <c r="I56" s="325"/>
      <c r="J56" s="311">
        <v>524697</v>
      </c>
      <c r="K56" s="311">
        <v>218784</v>
      </c>
      <c r="L56" s="317"/>
      <c r="M56" s="318"/>
      <c r="N56" s="319">
        <v>0</v>
      </c>
      <c r="O56" s="319">
        <v>0</v>
      </c>
      <c r="P56" s="320"/>
      <c r="Q56" s="321" t="str">
        <f t="shared" si="3"/>
        <v/>
      </c>
      <c r="R56" s="322">
        <f t="shared" si="4"/>
        <v>0</v>
      </c>
    </row>
    <row r="57" spans="1:18" x14ac:dyDescent="0.45">
      <c r="A57" s="311" t="s">
        <v>528</v>
      </c>
      <c r="B57" s="311">
        <v>22</v>
      </c>
      <c r="C57" s="311">
        <v>1</v>
      </c>
      <c r="D57" s="330" t="s">
        <v>343</v>
      </c>
      <c r="E57" s="313">
        <v>44621</v>
      </c>
      <c r="F57" s="314">
        <f t="shared" si="0"/>
        <v>7</v>
      </c>
      <c r="G57" s="315">
        <f t="shared" si="1"/>
        <v>0</v>
      </c>
      <c r="H57" s="315">
        <f t="shared" si="2"/>
        <v>-22</v>
      </c>
      <c r="I57" s="325"/>
      <c r="J57" s="311">
        <v>524698</v>
      </c>
      <c r="K57" s="311">
        <v>218784</v>
      </c>
      <c r="L57" s="317"/>
      <c r="M57" s="318"/>
      <c r="N57" s="319">
        <v>0</v>
      </c>
      <c r="O57" s="319">
        <v>0</v>
      </c>
      <c r="P57" s="320"/>
      <c r="Q57" s="321" t="str">
        <f t="shared" si="3"/>
        <v/>
      </c>
      <c r="R57" s="322">
        <f t="shared" si="4"/>
        <v>0</v>
      </c>
    </row>
    <row r="58" spans="1:18" x14ac:dyDescent="0.45">
      <c r="A58" s="311" t="s">
        <v>529</v>
      </c>
      <c r="B58" s="311">
        <v>23</v>
      </c>
      <c r="C58" s="311">
        <v>2</v>
      </c>
      <c r="D58" s="330" t="s">
        <v>343</v>
      </c>
      <c r="E58" s="313">
        <v>44621</v>
      </c>
      <c r="F58" s="314">
        <f t="shared" si="0"/>
        <v>7</v>
      </c>
      <c r="G58" s="315">
        <f t="shared" si="1"/>
        <v>0</v>
      </c>
      <c r="H58" s="315">
        <f t="shared" si="2"/>
        <v>-22</v>
      </c>
      <c r="I58" s="325"/>
      <c r="J58" s="311">
        <v>524699</v>
      </c>
      <c r="K58" s="311">
        <v>218784</v>
      </c>
      <c r="L58" s="317"/>
      <c r="M58" s="318"/>
      <c r="N58" s="319">
        <v>0</v>
      </c>
      <c r="O58" s="319">
        <v>0</v>
      </c>
      <c r="P58" s="320"/>
      <c r="Q58" s="321" t="str">
        <f t="shared" si="3"/>
        <v/>
      </c>
      <c r="R58" s="322">
        <f t="shared" si="4"/>
        <v>0</v>
      </c>
    </row>
    <row r="59" spans="1:18" x14ac:dyDescent="0.45">
      <c r="A59" s="311" t="s">
        <v>530</v>
      </c>
      <c r="B59" s="311">
        <v>24</v>
      </c>
      <c r="C59" s="311">
        <v>3</v>
      </c>
      <c r="D59" s="330" t="s">
        <v>343</v>
      </c>
      <c r="E59" s="313">
        <v>44621</v>
      </c>
      <c r="F59" s="314">
        <f t="shared" si="0"/>
        <v>7</v>
      </c>
      <c r="G59" s="315">
        <f t="shared" si="1"/>
        <v>0</v>
      </c>
      <c r="H59" s="315">
        <f t="shared" si="2"/>
        <v>-22</v>
      </c>
      <c r="I59" s="325"/>
      <c r="J59" s="311">
        <v>524700</v>
      </c>
      <c r="K59" s="311">
        <v>218784</v>
      </c>
      <c r="L59" s="317"/>
      <c r="M59" s="318"/>
      <c r="N59" s="319">
        <v>0</v>
      </c>
      <c r="O59" s="319">
        <v>0</v>
      </c>
      <c r="P59" s="320"/>
      <c r="Q59" s="321" t="str">
        <f t="shared" si="3"/>
        <v/>
      </c>
      <c r="R59" s="322">
        <f t="shared" si="4"/>
        <v>0</v>
      </c>
    </row>
    <row r="60" spans="1:18" x14ac:dyDescent="0.45">
      <c r="A60" s="311" t="s">
        <v>531</v>
      </c>
      <c r="B60" s="311">
        <v>25</v>
      </c>
      <c r="C60" s="311">
        <v>4</v>
      </c>
      <c r="D60" s="330" t="s">
        <v>343</v>
      </c>
      <c r="E60" s="313">
        <v>44621</v>
      </c>
      <c r="F60" s="314">
        <f t="shared" si="0"/>
        <v>7</v>
      </c>
      <c r="G60" s="315">
        <f t="shared" si="1"/>
        <v>0</v>
      </c>
      <c r="H60" s="315">
        <f t="shared" si="2"/>
        <v>-22</v>
      </c>
      <c r="I60" s="325"/>
      <c r="J60" s="311">
        <v>524701</v>
      </c>
      <c r="K60" s="311">
        <v>218784</v>
      </c>
      <c r="L60" s="317"/>
      <c r="M60" s="318"/>
      <c r="N60" s="319">
        <v>0</v>
      </c>
      <c r="O60" s="319">
        <v>0</v>
      </c>
      <c r="P60" s="320"/>
      <c r="Q60" s="321" t="str">
        <f t="shared" si="3"/>
        <v/>
      </c>
      <c r="R60" s="322">
        <f t="shared" si="4"/>
        <v>0</v>
      </c>
    </row>
    <row r="61" spans="1:18" x14ac:dyDescent="0.45">
      <c r="A61" s="311" t="s">
        <v>532</v>
      </c>
      <c r="B61" s="311">
        <v>26</v>
      </c>
      <c r="C61" s="311">
        <v>0</v>
      </c>
      <c r="D61" s="331" t="s">
        <v>344</v>
      </c>
      <c r="E61" s="313">
        <v>44621</v>
      </c>
      <c r="F61" s="314">
        <f t="shared" si="0"/>
        <v>7</v>
      </c>
      <c r="G61" s="315">
        <f t="shared" si="1"/>
        <v>0</v>
      </c>
      <c r="H61" s="315">
        <f t="shared" si="2"/>
        <v>-22</v>
      </c>
      <c r="I61" s="325"/>
      <c r="J61" s="311">
        <v>524702</v>
      </c>
      <c r="K61" s="311">
        <v>218785</v>
      </c>
      <c r="L61" s="317"/>
      <c r="M61" s="318"/>
      <c r="N61" s="319">
        <v>0</v>
      </c>
      <c r="O61" s="319">
        <v>0</v>
      </c>
      <c r="P61" s="320"/>
      <c r="Q61" s="321" t="str">
        <f t="shared" si="3"/>
        <v/>
      </c>
      <c r="R61" s="322">
        <f t="shared" si="4"/>
        <v>0</v>
      </c>
    </row>
    <row r="62" spans="1:18" x14ac:dyDescent="0.45">
      <c r="A62" s="311" t="s">
        <v>533</v>
      </c>
      <c r="B62" s="311">
        <v>27</v>
      </c>
      <c r="C62" s="311">
        <v>1</v>
      </c>
      <c r="D62" s="331" t="s">
        <v>344</v>
      </c>
      <c r="E62" s="313">
        <v>44621</v>
      </c>
      <c r="F62" s="314">
        <f t="shared" si="0"/>
        <v>7</v>
      </c>
      <c r="G62" s="315">
        <f t="shared" si="1"/>
        <v>0</v>
      </c>
      <c r="H62" s="315">
        <f t="shared" si="2"/>
        <v>-22</v>
      </c>
      <c r="I62" s="325"/>
      <c r="J62" s="311">
        <v>524703</v>
      </c>
      <c r="K62" s="311">
        <v>218785</v>
      </c>
      <c r="L62" s="317"/>
      <c r="M62" s="318"/>
      <c r="N62" s="319">
        <v>0</v>
      </c>
      <c r="O62" s="319">
        <v>0</v>
      </c>
      <c r="P62" s="320"/>
      <c r="Q62" s="321" t="str">
        <f t="shared" si="3"/>
        <v/>
      </c>
      <c r="R62" s="322">
        <f t="shared" si="4"/>
        <v>0</v>
      </c>
    </row>
    <row r="63" spans="1:18" x14ac:dyDescent="0.45">
      <c r="A63" s="311" t="s">
        <v>534</v>
      </c>
      <c r="B63" s="311">
        <v>28</v>
      </c>
      <c r="C63" s="311">
        <v>2</v>
      </c>
      <c r="D63" s="331" t="s">
        <v>344</v>
      </c>
      <c r="E63" s="313">
        <v>44621</v>
      </c>
      <c r="F63" s="314">
        <f t="shared" si="0"/>
        <v>7</v>
      </c>
      <c r="G63" s="315">
        <f t="shared" si="1"/>
        <v>0</v>
      </c>
      <c r="H63" s="315">
        <f t="shared" si="2"/>
        <v>-22</v>
      </c>
      <c r="I63" s="325"/>
      <c r="J63" s="311">
        <v>524704</v>
      </c>
      <c r="K63" s="311">
        <v>218785</v>
      </c>
      <c r="L63" s="317"/>
      <c r="M63" s="318"/>
      <c r="N63" s="319">
        <v>0</v>
      </c>
      <c r="O63" s="319">
        <v>0</v>
      </c>
      <c r="P63" s="320"/>
      <c r="Q63" s="321" t="str">
        <f t="shared" si="3"/>
        <v/>
      </c>
      <c r="R63" s="322">
        <f t="shared" si="4"/>
        <v>0</v>
      </c>
    </row>
    <row r="64" spans="1:18" x14ac:dyDescent="0.45">
      <c r="A64" s="311" t="s">
        <v>535</v>
      </c>
      <c r="B64" s="311">
        <v>29</v>
      </c>
      <c r="C64" s="311">
        <v>3</v>
      </c>
      <c r="D64" s="331" t="s">
        <v>344</v>
      </c>
      <c r="E64" s="313">
        <v>44621</v>
      </c>
      <c r="F64" s="314">
        <f t="shared" si="0"/>
        <v>7</v>
      </c>
      <c r="G64" s="315">
        <f t="shared" si="1"/>
        <v>0</v>
      </c>
      <c r="H64" s="315">
        <f t="shared" si="2"/>
        <v>-22</v>
      </c>
      <c r="I64" s="325"/>
      <c r="J64" s="311">
        <v>524705</v>
      </c>
      <c r="K64" s="311">
        <v>218785</v>
      </c>
      <c r="L64" s="317"/>
      <c r="M64" s="318"/>
      <c r="N64" s="319">
        <v>0</v>
      </c>
      <c r="O64" s="319">
        <v>0</v>
      </c>
      <c r="P64" s="320"/>
      <c r="Q64" s="321" t="str">
        <f t="shared" si="3"/>
        <v/>
      </c>
      <c r="R64" s="322">
        <f t="shared" si="4"/>
        <v>0</v>
      </c>
    </row>
    <row r="65" spans="1:18" x14ac:dyDescent="0.45">
      <c r="A65" s="311" t="s">
        <v>536</v>
      </c>
      <c r="B65" s="311">
        <v>30</v>
      </c>
      <c r="C65" s="311">
        <v>4</v>
      </c>
      <c r="D65" s="331" t="s">
        <v>344</v>
      </c>
      <c r="E65" s="313">
        <v>44621</v>
      </c>
      <c r="F65" s="314">
        <f t="shared" si="0"/>
        <v>7</v>
      </c>
      <c r="G65" s="315">
        <f t="shared" si="1"/>
        <v>0</v>
      </c>
      <c r="H65" s="315">
        <f t="shared" si="2"/>
        <v>-22</v>
      </c>
      <c r="I65" s="325"/>
      <c r="J65" s="311">
        <v>524706</v>
      </c>
      <c r="K65" s="311">
        <v>218785</v>
      </c>
      <c r="L65" s="317"/>
      <c r="M65" s="318"/>
      <c r="N65" s="319">
        <v>0</v>
      </c>
      <c r="O65" s="319">
        <v>0</v>
      </c>
      <c r="P65" s="320"/>
      <c r="Q65" s="321" t="str">
        <f t="shared" si="3"/>
        <v/>
      </c>
      <c r="R65" s="322">
        <f t="shared" si="4"/>
        <v>0</v>
      </c>
    </row>
    <row r="66" spans="1:18" ht="15.75" x14ac:dyDescent="0.45">
      <c r="A66" s="311" t="s">
        <v>508</v>
      </c>
      <c r="B66" s="311">
        <v>2</v>
      </c>
      <c r="C66" s="311">
        <v>1</v>
      </c>
      <c r="D66" s="312" t="s">
        <v>337</v>
      </c>
      <c r="E66" s="313">
        <v>44629</v>
      </c>
      <c r="F66" s="314">
        <f t="shared" si="0"/>
        <v>8.1428571428571423</v>
      </c>
      <c r="G66" s="315">
        <f t="shared" si="1"/>
        <v>8</v>
      </c>
      <c r="H66" s="315">
        <f t="shared" si="2"/>
        <v>-14</v>
      </c>
      <c r="I66" s="261" t="s">
        <v>171</v>
      </c>
      <c r="J66" s="311">
        <v>524678</v>
      </c>
      <c r="K66" s="311">
        <v>218780</v>
      </c>
      <c r="L66" s="317">
        <v>20.2</v>
      </c>
      <c r="M66" s="317">
        <v>20.2</v>
      </c>
      <c r="N66" s="319">
        <v>4</v>
      </c>
      <c r="O66" s="319">
        <v>3.7</v>
      </c>
      <c r="P66" s="320"/>
      <c r="Q66" s="321">
        <f t="shared" si="3"/>
        <v>0</v>
      </c>
      <c r="R66" s="322">
        <f t="shared" si="4"/>
        <v>27.380000000000003</v>
      </c>
    </row>
    <row r="67" spans="1:18" ht="15.75" x14ac:dyDescent="0.45">
      <c r="A67" s="311" t="s">
        <v>509</v>
      </c>
      <c r="B67" s="311">
        <v>3</v>
      </c>
      <c r="C67" s="311">
        <v>2</v>
      </c>
      <c r="D67" s="312" t="s">
        <v>337</v>
      </c>
      <c r="E67" s="313">
        <v>44629</v>
      </c>
      <c r="F67" s="314">
        <f t="shared" si="0"/>
        <v>8.1428571428571423</v>
      </c>
      <c r="G67" s="315">
        <f t="shared" si="1"/>
        <v>8</v>
      </c>
      <c r="H67" s="315">
        <f t="shared" si="2"/>
        <v>-14</v>
      </c>
      <c r="I67" s="341" t="s">
        <v>170</v>
      </c>
      <c r="J67" s="311">
        <v>524679</v>
      </c>
      <c r="K67" s="311">
        <v>218780</v>
      </c>
      <c r="L67" s="317">
        <v>22</v>
      </c>
      <c r="M67" s="317">
        <v>22</v>
      </c>
      <c r="N67" s="319">
        <v>3.9</v>
      </c>
      <c r="O67" s="319">
        <v>3.9</v>
      </c>
      <c r="P67" s="320"/>
      <c r="Q67" s="321">
        <f t="shared" si="3"/>
        <v>0</v>
      </c>
      <c r="R67" s="322">
        <f t="shared" si="4"/>
        <v>29.659499999999998</v>
      </c>
    </row>
    <row r="68" spans="1:18" ht="15.75" x14ac:dyDescent="0.45">
      <c r="A68" s="311" t="s">
        <v>510</v>
      </c>
      <c r="B68" s="311">
        <v>4</v>
      </c>
      <c r="C68" s="311">
        <v>3</v>
      </c>
      <c r="D68" s="312" t="s">
        <v>337</v>
      </c>
      <c r="E68" s="313">
        <v>44629</v>
      </c>
      <c r="F68" s="314">
        <f t="shared" si="0"/>
        <v>8.1428571428571423</v>
      </c>
      <c r="G68" s="315">
        <f t="shared" si="1"/>
        <v>8</v>
      </c>
      <c r="H68" s="315">
        <f t="shared" si="2"/>
        <v>-14</v>
      </c>
      <c r="I68" s="264" t="s">
        <v>418</v>
      </c>
      <c r="J68" s="311">
        <v>524680</v>
      </c>
      <c r="K68" s="311">
        <v>218780</v>
      </c>
      <c r="L68" s="317">
        <v>19.899999999999999</v>
      </c>
      <c r="M68" s="317">
        <v>19.899999999999999</v>
      </c>
      <c r="N68" s="319">
        <v>3.2</v>
      </c>
      <c r="O68" s="319">
        <v>3.2</v>
      </c>
      <c r="P68" s="320"/>
      <c r="Q68" s="321">
        <f t="shared" si="3"/>
        <v>0</v>
      </c>
      <c r="R68" s="322">
        <f t="shared" si="4"/>
        <v>16.384000000000004</v>
      </c>
    </row>
    <row r="69" spans="1:18" ht="15.75" x14ac:dyDescent="0.45">
      <c r="A69" s="311" t="s">
        <v>511</v>
      </c>
      <c r="B69" s="311">
        <v>5</v>
      </c>
      <c r="C69" s="311">
        <v>4</v>
      </c>
      <c r="D69" s="312" t="s">
        <v>337</v>
      </c>
      <c r="E69" s="313">
        <v>44629</v>
      </c>
      <c r="F69" s="314">
        <f t="shared" si="0"/>
        <v>8.1428571428571423</v>
      </c>
      <c r="G69" s="315">
        <f t="shared" si="1"/>
        <v>8</v>
      </c>
      <c r="H69" s="315">
        <f t="shared" si="2"/>
        <v>-14</v>
      </c>
      <c r="I69" s="262"/>
      <c r="J69" s="311">
        <v>524681</v>
      </c>
      <c r="K69" s="311">
        <v>218780</v>
      </c>
      <c r="L69" s="317">
        <v>22.6</v>
      </c>
      <c r="M69" s="317">
        <v>22.6</v>
      </c>
      <c r="N69" s="319">
        <v>4.5</v>
      </c>
      <c r="O69" s="319">
        <v>3.7</v>
      </c>
      <c r="P69" s="320"/>
      <c r="Q69" s="321">
        <f t="shared" si="3"/>
        <v>0</v>
      </c>
      <c r="R69" s="322">
        <f t="shared" si="4"/>
        <v>30.802500000000006</v>
      </c>
    </row>
    <row r="70" spans="1:18" ht="16.149999999999999" thickBot="1" x14ac:dyDescent="0.5">
      <c r="A70" s="311" t="s">
        <v>512</v>
      </c>
      <c r="B70" s="311">
        <v>6</v>
      </c>
      <c r="C70" s="311">
        <v>0</v>
      </c>
      <c r="D70" s="327" t="s">
        <v>339</v>
      </c>
      <c r="E70" s="313">
        <v>44629</v>
      </c>
      <c r="F70" s="314">
        <f t="shared" si="0"/>
        <v>8.1428571428571423</v>
      </c>
      <c r="G70" s="315">
        <f t="shared" si="1"/>
        <v>8</v>
      </c>
      <c r="H70" s="315">
        <f t="shared" si="2"/>
        <v>-14</v>
      </c>
      <c r="I70" s="266"/>
      <c r="J70" s="311">
        <v>524682</v>
      </c>
      <c r="K70" s="311">
        <v>218781</v>
      </c>
      <c r="L70" s="317">
        <v>21.4</v>
      </c>
      <c r="M70" s="317">
        <v>21.4</v>
      </c>
      <c r="N70" s="319">
        <v>0</v>
      </c>
      <c r="O70" s="319">
        <v>0</v>
      </c>
      <c r="P70" s="320"/>
      <c r="Q70" s="321">
        <f t="shared" si="3"/>
        <v>0</v>
      </c>
      <c r="R70" s="322">
        <f t="shared" si="4"/>
        <v>0</v>
      </c>
    </row>
    <row r="71" spans="1:18" ht="16.149999999999999" thickBot="1" x14ac:dyDescent="0.5">
      <c r="A71" s="311" t="s">
        <v>513</v>
      </c>
      <c r="B71" s="311">
        <v>7</v>
      </c>
      <c r="C71" s="311">
        <v>1</v>
      </c>
      <c r="D71" s="327" t="s">
        <v>339</v>
      </c>
      <c r="E71" s="313">
        <v>44629</v>
      </c>
      <c r="F71" s="314">
        <f t="shared" si="0"/>
        <v>8.1428571428571423</v>
      </c>
      <c r="G71" s="315">
        <f t="shared" si="1"/>
        <v>8</v>
      </c>
      <c r="H71" s="315">
        <f t="shared" si="2"/>
        <v>-14</v>
      </c>
      <c r="I71" s="342" t="s">
        <v>418</v>
      </c>
      <c r="J71" s="311">
        <v>524683</v>
      </c>
      <c r="K71" s="311">
        <v>218781</v>
      </c>
      <c r="L71" s="317">
        <v>20.9</v>
      </c>
      <c r="M71" s="317">
        <v>20.9</v>
      </c>
      <c r="N71" s="319">
        <v>3.7</v>
      </c>
      <c r="O71" s="319">
        <v>3.3</v>
      </c>
      <c r="P71" s="320"/>
      <c r="Q71" s="321">
        <f t="shared" si="3"/>
        <v>0</v>
      </c>
      <c r="R71" s="322">
        <f t="shared" si="4"/>
        <v>20.146499999999996</v>
      </c>
    </row>
    <row r="72" spans="1:18" ht="16.149999999999999" thickBot="1" x14ac:dyDescent="0.5">
      <c r="A72" s="311" t="s">
        <v>514</v>
      </c>
      <c r="B72" s="311">
        <v>8</v>
      </c>
      <c r="C72" s="311">
        <v>2</v>
      </c>
      <c r="D72" s="327" t="s">
        <v>339</v>
      </c>
      <c r="E72" s="313">
        <v>44629</v>
      </c>
      <c r="F72" s="314">
        <f t="shared" si="0"/>
        <v>8.1428571428571423</v>
      </c>
      <c r="G72" s="315">
        <f t="shared" si="1"/>
        <v>8</v>
      </c>
      <c r="H72" s="315">
        <f t="shared" si="2"/>
        <v>-14</v>
      </c>
      <c r="I72" s="266" t="s">
        <v>170</v>
      </c>
      <c r="J72" s="311">
        <v>524684</v>
      </c>
      <c r="K72" s="311">
        <v>218781</v>
      </c>
      <c r="L72" s="317">
        <v>22.7</v>
      </c>
      <c r="M72" s="317">
        <v>22.7</v>
      </c>
      <c r="N72" s="319">
        <v>4.9000000000000004</v>
      </c>
      <c r="O72" s="319">
        <v>3.5</v>
      </c>
      <c r="P72" s="320"/>
      <c r="Q72" s="321">
        <f t="shared" si="3"/>
        <v>0</v>
      </c>
      <c r="R72" s="322">
        <f t="shared" si="4"/>
        <v>30.012500000000003</v>
      </c>
    </row>
    <row r="73" spans="1:18" ht="16.149999999999999" thickBot="1" x14ac:dyDescent="0.5">
      <c r="A73" s="311" t="s">
        <v>515</v>
      </c>
      <c r="B73" s="311">
        <v>9</v>
      </c>
      <c r="C73" s="311">
        <v>3</v>
      </c>
      <c r="D73" s="327" t="s">
        <v>339</v>
      </c>
      <c r="E73" s="313">
        <v>44629</v>
      </c>
      <c r="F73" s="314">
        <f t="shared" si="0"/>
        <v>8.1428571428571423</v>
      </c>
      <c r="G73" s="315">
        <f t="shared" si="1"/>
        <v>8</v>
      </c>
      <c r="H73" s="315">
        <f t="shared" si="2"/>
        <v>-14</v>
      </c>
      <c r="I73" s="336"/>
      <c r="J73" s="311">
        <v>524685</v>
      </c>
      <c r="K73" s="311">
        <v>218781</v>
      </c>
      <c r="L73" s="317">
        <v>21.3</v>
      </c>
      <c r="M73" s="317">
        <v>21.3</v>
      </c>
      <c r="N73" s="319">
        <v>4.2</v>
      </c>
      <c r="O73" s="319">
        <v>3.8</v>
      </c>
      <c r="P73" s="320"/>
      <c r="Q73" s="321">
        <f t="shared" si="3"/>
        <v>0</v>
      </c>
      <c r="R73" s="322">
        <f t="shared" si="4"/>
        <v>30.323999999999998</v>
      </c>
    </row>
    <row r="74" spans="1:18" ht="16.149999999999999" thickBot="1" x14ac:dyDescent="0.5">
      <c r="A74" s="311" t="s">
        <v>516</v>
      </c>
      <c r="B74" s="311">
        <v>10</v>
      </c>
      <c r="C74" s="311">
        <v>4</v>
      </c>
      <c r="D74" s="327" t="s">
        <v>339</v>
      </c>
      <c r="E74" s="313">
        <v>44629</v>
      </c>
      <c r="F74" s="314">
        <f t="shared" si="0"/>
        <v>8.1428571428571423</v>
      </c>
      <c r="G74" s="315">
        <f t="shared" si="1"/>
        <v>8</v>
      </c>
      <c r="H74" s="315">
        <f t="shared" si="2"/>
        <v>-14</v>
      </c>
      <c r="I74" s="268"/>
      <c r="J74" s="311">
        <v>524686</v>
      </c>
      <c r="K74" s="311">
        <v>218781</v>
      </c>
      <c r="L74" s="317">
        <v>21.9</v>
      </c>
      <c r="M74" s="317">
        <v>21.9</v>
      </c>
      <c r="N74" s="319">
        <v>4.4000000000000004</v>
      </c>
      <c r="O74" s="319">
        <v>4.4000000000000004</v>
      </c>
      <c r="P74" s="320"/>
      <c r="Q74" s="321">
        <f t="shared" si="3"/>
        <v>0</v>
      </c>
      <c r="R74" s="322">
        <f t="shared" si="4"/>
        <v>42.592000000000013</v>
      </c>
    </row>
    <row r="75" spans="1:18" ht="16.149999999999999" thickBot="1" x14ac:dyDescent="0.5">
      <c r="A75" s="311" t="s">
        <v>517</v>
      </c>
      <c r="B75" s="311">
        <v>11</v>
      </c>
      <c r="C75" s="311">
        <v>0</v>
      </c>
      <c r="D75" s="328" t="s">
        <v>341</v>
      </c>
      <c r="E75" s="313">
        <v>44629</v>
      </c>
      <c r="F75" s="314">
        <f t="shared" si="0"/>
        <v>8.1428571428571423</v>
      </c>
      <c r="G75" s="315">
        <f t="shared" si="1"/>
        <v>8</v>
      </c>
      <c r="H75" s="315">
        <f t="shared" si="2"/>
        <v>-14</v>
      </c>
      <c r="I75" s="337" t="s">
        <v>171</v>
      </c>
      <c r="J75" s="311">
        <v>524687</v>
      </c>
      <c r="K75" s="311">
        <v>218782</v>
      </c>
      <c r="L75" s="317">
        <v>17.399999999999999</v>
      </c>
      <c r="M75" s="317">
        <v>17.399999999999999</v>
      </c>
      <c r="N75" s="319">
        <v>3.5</v>
      </c>
      <c r="O75" s="319">
        <v>3.3</v>
      </c>
      <c r="P75" s="320"/>
      <c r="Q75" s="321">
        <f t="shared" si="3"/>
        <v>0</v>
      </c>
      <c r="R75" s="322">
        <f t="shared" si="4"/>
        <v>19.057499999999997</v>
      </c>
    </row>
    <row r="76" spans="1:18" ht="16.149999999999999" thickBot="1" x14ac:dyDescent="0.5">
      <c r="A76" s="311" t="s">
        <v>518</v>
      </c>
      <c r="B76" s="311">
        <v>12</v>
      </c>
      <c r="C76" s="311">
        <v>1</v>
      </c>
      <c r="D76" s="328" t="s">
        <v>341</v>
      </c>
      <c r="E76" s="313">
        <v>44629</v>
      </c>
      <c r="F76" s="314">
        <f t="shared" si="0"/>
        <v>8.1428571428571423</v>
      </c>
      <c r="G76" s="315">
        <f t="shared" si="1"/>
        <v>8</v>
      </c>
      <c r="H76" s="315">
        <f t="shared" si="2"/>
        <v>-14</v>
      </c>
      <c r="I76" s="340" t="s">
        <v>418</v>
      </c>
      <c r="J76" s="311">
        <v>524688</v>
      </c>
      <c r="K76" s="311">
        <v>218782</v>
      </c>
      <c r="L76" s="317">
        <v>22.8</v>
      </c>
      <c r="M76" s="317">
        <v>22.8</v>
      </c>
      <c r="N76" s="319">
        <v>4.7</v>
      </c>
      <c r="O76" s="319">
        <v>3.7</v>
      </c>
      <c r="P76" s="320"/>
      <c r="Q76" s="321">
        <f t="shared" si="3"/>
        <v>0</v>
      </c>
      <c r="R76" s="322">
        <f t="shared" si="4"/>
        <v>32.171500000000002</v>
      </c>
    </row>
    <row r="77" spans="1:18" ht="16.149999999999999" thickBot="1" x14ac:dyDescent="0.5">
      <c r="A77" s="311" t="s">
        <v>519</v>
      </c>
      <c r="B77" s="311">
        <v>13</v>
      </c>
      <c r="C77" s="311">
        <v>2</v>
      </c>
      <c r="D77" s="328" t="s">
        <v>341</v>
      </c>
      <c r="E77" s="313">
        <v>44629</v>
      </c>
      <c r="F77" s="314">
        <f t="shared" si="0"/>
        <v>8.1428571428571423</v>
      </c>
      <c r="G77" s="315">
        <f t="shared" si="1"/>
        <v>8</v>
      </c>
      <c r="H77" s="315">
        <f t="shared" si="2"/>
        <v>-14</v>
      </c>
      <c r="I77" s="256" t="s">
        <v>171</v>
      </c>
      <c r="J77" s="311">
        <v>524689</v>
      </c>
      <c r="K77" s="311">
        <v>218782</v>
      </c>
      <c r="L77" s="317">
        <v>23.4</v>
      </c>
      <c r="M77" s="317">
        <v>23.4</v>
      </c>
      <c r="N77" s="319">
        <v>4.5</v>
      </c>
      <c r="O77" s="319">
        <v>4.2</v>
      </c>
      <c r="P77" s="320"/>
      <c r="Q77" s="321">
        <f t="shared" si="3"/>
        <v>0</v>
      </c>
      <c r="R77" s="322">
        <f t="shared" si="4"/>
        <v>39.690000000000005</v>
      </c>
    </row>
    <row r="78" spans="1:18" ht="16.149999999999999" thickBot="1" x14ac:dyDescent="0.5">
      <c r="A78" s="311" t="s">
        <v>520</v>
      </c>
      <c r="B78" s="311">
        <v>14</v>
      </c>
      <c r="C78" s="311">
        <v>3</v>
      </c>
      <c r="D78" s="328" t="s">
        <v>341</v>
      </c>
      <c r="E78" s="313">
        <v>44629</v>
      </c>
      <c r="F78" s="314">
        <f t="shared" si="0"/>
        <v>8.1428571428571423</v>
      </c>
      <c r="G78" s="315">
        <f t="shared" si="1"/>
        <v>8</v>
      </c>
      <c r="H78" s="315">
        <f t="shared" si="2"/>
        <v>-14</v>
      </c>
      <c r="I78" s="256" t="s">
        <v>171</v>
      </c>
      <c r="J78" s="311">
        <v>524690</v>
      </c>
      <c r="K78" s="311">
        <v>218782</v>
      </c>
      <c r="L78" s="317">
        <v>20.5</v>
      </c>
      <c r="M78" s="317">
        <v>20.5</v>
      </c>
      <c r="N78" s="319">
        <v>4.5999999999999996</v>
      </c>
      <c r="O78" s="319">
        <v>3.7</v>
      </c>
      <c r="P78" s="320"/>
      <c r="Q78" s="321">
        <f t="shared" si="3"/>
        <v>0</v>
      </c>
      <c r="R78" s="322">
        <f t="shared" si="4"/>
        <v>31.487000000000002</v>
      </c>
    </row>
    <row r="79" spans="1:18" ht="16.149999999999999" thickBot="1" x14ac:dyDescent="0.5">
      <c r="A79" s="311" t="s">
        <v>521</v>
      </c>
      <c r="B79" s="311">
        <v>15</v>
      </c>
      <c r="C79" s="311">
        <v>4</v>
      </c>
      <c r="D79" s="328" t="s">
        <v>341</v>
      </c>
      <c r="E79" s="313">
        <v>44629</v>
      </c>
      <c r="F79" s="314">
        <f t="shared" si="0"/>
        <v>8.1428571428571423</v>
      </c>
      <c r="G79" s="315">
        <f t="shared" si="1"/>
        <v>8</v>
      </c>
      <c r="H79" s="315">
        <f t="shared" si="2"/>
        <v>-14</v>
      </c>
      <c r="I79" s="258"/>
      <c r="J79" s="311">
        <v>524691</v>
      </c>
      <c r="K79" s="311">
        <v>218782</v>
      </c>
      <c r="L79" s="317">
        <v>23.5</v>
      </c>
      <c r="M79" s="317">
        <v>23.5</v>
      </c>
      <c r="N79" s="319">
        <v>4.5999999999999996</v>
      </c>
      <c r="O79" s="319">
        <v>4.3</v>
      </c>
      <c r="P79" s="320"/>
      <c r="Q79" s="321">
        <f t="shared" si="3"/>
        <v>0</v>
      </c>
      <c r="R79" s="322">
        <f t="shared" si="4"/>
        <v>42.526999999999994</v>
      </c>
    </row>
    <row r="80" spans="1:18" ht="16.149999999999999" thickBot="1" x14ac:dyDescent="0.5">
      <c r="A80" s="311" t="s">
        <v>523</v>
      </c>
      <c r="B80" s="311">
        <v>17</v>
      </c>
      <c r="C80" s="311">
        <v>1</v>
      </c>
      <c r="D80" s="329" t="s">
        <v>342</v>
      </c>
      <c r="E80" s="313">
        <v>44629</v>
      </c>
      <c r="F80" s="314">
        <f t="shared" si="0"/>
        <v>8.1428571428571423</v>
      </c>
      <c r="G80" s="315">
        <f t="shared" si="1"/>
        <v>8</v>
      </c>
      <c r="H80" s="315">
        <f t="shared" si="2"/>
        <v>-14</v>
      </c>
      <c r="I80" s="338" t="s">
        <v>171</v>
      </c>
      <c r="J80" s="311">
        <v>524693</v>
      </c>
      <c r="K80" s="311">
        <v>218783</v>
      </c>
      <c r="L80" s="317">
        <v>20.2</v>
      </c>
      <c r="M80" s="317">
        <v>20.2</v>
      </c>
      <c r="N80" s="319">
        <v>4.2</v>
      </c>
      <c r="O80" s="319">
        <v>3.4</v>
      </c>
      <c r="P80" s="320"/>
      <c r="Q80" s="321">
        <f t="shared" si="3"/>
        <v>0</v>
      </c>
      <c r="R80" s="322">
        <f t="shared" si="4"/>
        <v>24.276</v>
      </c>
    </row>
    <row r="81" spans="1:18" ht="15.75" x14ac:dyDescent="0.45">
      <c r="A81" s="311" t="s">
        <v>524</v>
      </c>
      <c r="B81" s="311">
        <v>18</v>
      </c>
      <c r="C81" s="311">
        <v>2</v>
      </c>
      <c r="D81" s="329" t="s">
        <v>342</v>
      </c>
      <c r="E81" s="313">
        <v>44629</v>
      </c>
      <c r="F81" s="314">
        <f t="shared" si="0"/>
        <v>8.1428571428571423</v>
      </c>
      <c r="G81" s="315">
        <f t="shared" si="1"/>
        <v>8</v>
      </c>
      <c r="H81" s="315">
        <f t="shared" si="2"/>
        <v>-14</v>
      </c>
      <c r="I81" s="258" t="s">
        <v>418</v>
      </c>
      <c r="J81" s="311">
        <v>524694</v>
      </c>
      <c r="K81" s="311">
        <v>218783</v>
      </c>
      <c r="L81" s="317">
        <v>18.7</v>
      </c>
      <c r="M81" s="317">
        <v>18.7</v>
      </c>
      <c r="N81" s="319">
        <v>5.5</v>
      </c>
      <c r="O81" s="319">
        <v>3.5</v>
      </c>
      <c r="P81" s="320"/>
      <c r="Q81" s="321">
        <f t="shared" si="3"/>
        <v>0</v>
      </c>
      <c r="R81" s="322">
        <f t="shared" si="4"/>
        <v>33.6875</v>
      </c>
    </row>
    <row r="82" spans="1:18" ht="16.149999999999999" thickBot="1" x14ac:dyDescent="0.5">
      <c r="A82" s="311" t="s">
        <v>525</v>
      </c>
      <c r="B82" s="311">
        <v>19</v>
      </c>
      <c r="C82" s="311">
        <v>3</v>
      </c>
      <c r="D82" s="329" t="s">
        <v>342</v>
      </c>
      <c r="E82" s="313">
        <v>44629</v>
      </c>
      <c r="F82" s="314">
        <f t="shared" si="0"/>
        <v>8.1428571428571423</v>
      </c>
      <c r="G82" s="315">
        <f t="shared" si="1"/>
        <v>8</v>
      </c>
      <c r="H82" s="315">
        <f t="shared" si="2"/>
        <v>-14</v>
      </c>
      <c r="I82" s="265" t="s">
        <v>170</v>
      </c>
      <c r="J82" s="311">
        <v>524695</v>
      </c>
      <c r="K82" s="311">
        <v>218783</v>
      </c>
      <c r="L82" s="317">
        <v>18.7</v>
      </c>
      <c r="M82" s="317">
        <v>18.7</v>
      </c>
      <c r="N82" s="319">
        <v>5.7</v>
      </c>
      <c r="O82" s="319">
        <v>4</v>
      </c>
      <c r="P82" s="320"/>
      <c r="Q82" s="321">
        <f t="shared" si="3"/>
        <v>0</v>
      </c>
      <c r="R82" s="322">
        <f t="shared" si="4"/>
        <v>45.6</v>
      </c>
    </row>
    <row r="83" spans="1:18" ht="15.75" x14ac:dyDescent="0.45">
      <c r="A83" s="311" t="s">
        <v>526</v>
      </c>
      <c r="B83" s="311">
        <v>20</v>
      </c>
      <c r="C83" s="311">
        <v>4</v>
      </c>
      <c r="D83" s="329" t="s">
        <v>342</v>
      </c>
      <c r="E83" s="313">
        <v>44629</v>
      </c>
      <c r="F83" s="314">
        <f t="shared" si="0"/>
        <v>8.1428571428571423</v>
      </c>
      <c r="G83" s="315">
        <f t="shared" si="1"/>
        <v>8</v>
      </c>
      <c r="H83" s="315">
        <f t="shared" si="2"/>
        <v>-14</v>
      </c>
      <c r="I83" s="259" t="s">
        <v>170</v>
      </c>
      <c r="J83" s="311">
        <v>524696</v>
      </c>
      <c r="K83" s="311">
        <v>218783</v>
      </c>
      <c r="L83" s="317">
        <v>18.899999999999999</v>
      </c>
      <c r="M83" s="317">
        <v>18.899999999999999</v>
      </c>
      <c r="N83" s="319">
        <v>3</v>
      </c>
      <c r="O83" s="319">
        <v>3</v>
      </c>
      <c r="P83" s="320"/>
      <c r="Q83" s="321">
        <f t="shared" si="3"/>
        <v>0</v>
      </c>
      <c r="R83" s="322">
        <f t="shared" si="4"/>
        <v>13.5</v>
      </c>
    </row>
    <row r="84" spans="1:18" ht="15.75" x14ac:dyDescent="0.45">
      <c r="A84" s="311" t="s">
        <v>527</v>
      </c>
      <c r="B84" s="311">
        <v>21</v>
      </c>
      <c r="C84" s="311">
        <v>0</v>
      </c>
      <c r="D84" s="330" t="s">
        <v>343</v>
      </c>
      <c r="E84" s="313">
        <v>44629</v>
      </c>
      <c r="F84" s="314">
        <f t="shared" si="0"/>
        <v>8.1428571428571423</v>
      </c>
      <c r="G84" s="315">
        <f t="shared" si="1"/>
        <v>8</v>
      </c>
      <c r="H84" s="315">
        <f t="shared" si="2"/>
        <v>-14</v>
      </c>
      <c r="I84" s="263" t="s">
        <v>171</v>
      </c>
      <c r="J84" s="311">
        <v>524697</v>
      </c>
      <c r="K84" s="311">
        <v>218784</v>
      </c>
      <c r="L84" s="317">
        <v>20.3</v>
      </c>
      <c r="M84" s="317">
        <v>20.3</v>
      </c>
      <c r="N84" s="319">
        <v>3</v>
      </c>
      <c r="O84" s="319">
        <v>3</v>
      </c>
      <c r="P84" s="320"/>
      <c r="Q84" s="321">
        <f t="shared" si="3"/>
        <v>0</v>
      </c>
      <c r="R84" s="322">
        <f t="shared" si="4"/>
        <v>13.5</v>
      </c>
    </row>
    <row r="85" spans="1:18" ht="15.75" x14ac:dyDescent="0.45">
      <c r="A85" s="311" t="s">
        <v>528</v>
      </c>
      <c r="B85" s="311">
        <v>22</v>
      </c>
      <c r="C85" s="311">
        <v>1</v>
      </c>
      <c r="D85" s="330" t="s">
        <v>343</v>
      </c>
      <c r="E85" s="313">
        <v>44629</v>
      </c>
      <c r="F85" s="314">
        <f t="shared" si="0"/>
        <v>8.1428571428571423</v>
      </c>
      <c r="G85" s="315">
        <f t="shared" si="1"/>
        <v>8</v>
      </c>
      <c r="H85" s="315">
        <f t="shared" si="2"/>
        <v>-14</v>
      </c>
      <c r="I85" s="265" t="s">
        <v>170</v>
      </c>
      <c r="J85" s="311">
        <v>524698</v>
      </c>
      <c r="K85" s="311">
        <v>218784</v>
      </c>
      <c r="L85" s="317">
        <v>19.7</v>
      </c>
      <c r="M85" s="317">
        <v>19.7</v>
      </c>
      <c r="N85" s="319">
        <v>4</v>
      </c>
      <c r="O85" s="319">
        <v>3.7</v>
      </c>
      <c r="P85" s="320"/>
      <c r="Q85" s="321">
        <f t="shared" si="3"/>
        <v>0</v>
      </c>
      <c r="R85" s="322">
        <f t="shared" si="4"/>
        <v>27.380000000000003</v>
      </c>
    </row>
    <row r="86" spans="1:18" ht="15.75" x14ac:dyDescent="0.45">
      <c r="A86" s="311" t="s">
        <v>529</v>
      </c>
      <c r="B86" s="311">
        <v>23</v>
      </c>
      <c r="C86" s="311">
        <v>2</v>
      </c>
      <c r="D86" s="330" t="s">
        <v>343</v>
      </c>
      <c r="E86" s="313">
        <v>44629</v>
      </c>
      <c r="F86" s="314">
        <f t="shared" si="0"/>
        <v>8.1428571428571423</v>
      </c>
      <c r="G86" s="315">
        <f t="shared" si="1"/>
        <v>8</v>
      </c>
      <c r="H86" s="315">
        <f t="shared" si="2"/>
        <v>-14</v>
      </c>
      <c r="I86" s="264" t="s">
        <v>418</v>
      </c>
      <c r="J86" s="311">
        <v>524699</v>
      </c>
      <c r="K86" s="311">
        <v>218784</v>
      </c>
      <c r="L86" s="317">
        <v>18.899999999999999</v>
      </c>
      <c r="M86" s="317">
        <v>18.899999999999999</v>
      </c>
      <c r="N86" s="319">
        <v>4.3</v>
      </c>
      <c r="O86" s="319">
        <v>3.6</v>
      </c>
      <c r="P86" s="320"/>
      <c r="Q86" s="321">
        <f t="shared" si="3"/>
        <v>0</v>
      </c>
      <c r="R86" s="322">
        <f t="shared" si="4"/>
        <v>27.864000000000001</v>
      </c>
    </row>
    <row r="87" spans="1:18" ht="15.75" x14ac:dyDescent="0.45">
      <c r="A87" s="311" t="s">
        <v>531</v>
      </c>
      <c r="B87" s="311">
        <v>25</v>
      </c>
      <c r="C87" s="311">
        <v>4</v>
      </c>
      <c r="D87" s="330" t="s">
        <v>343</v>
      </c>
      <c r="E87" s="313">
        <v>44629</v>
      </c>
      <c r="F87" s="314">
        <f t="shared" si="0"/>
        <v>8.1428571428571423</v>
      </c>
      <c r="G87" s="315">
        <f t="shared" si="1"/>
        <v>8</v>
      </c>
      <c r="H87" s="315">
        <f t="shared" si="2"/>
        <v>-14</v>
      </c>
      <c r="I87" s="265" t="s">
        <v>170</v>
      </c>
      <c r="J87" s="311">
        <v>524701</v>
      </c>
      <c r="K87" s="311">
        <v>218784</v>
      </c>
      <c r="L87" s="317">
        <v>21.7</v>
      </c>
      <c r="M87" s="317">
        <v>21.7</v>
      </c>
      <c r="N87" s="319">
        <v>3</v>
      </c>
      <c r="O87" s="319">
        <v>3</v>
      </c>
      <c r="P87" s="320"/>
      <c r="Q87" s="321">
        <f t="shared" si="3"/>
        <v>0</v>
      </c>
      <c r="R87" s="322">
        <f t="shared" si="4"/>
        <v>13.5</v>
      </c>
    </row>
    <row r="88" spans="1:18" ht="15.75" x14ac:dyDescent="0.45">
      <c r="A88" s="311" t="s">
        <v>532</v>
      </c>
      <c r="B88" s="311">
        <v>26</v>
      </c>
      <c r="C88" s="311">
        <v>0</v>
      </c>
      <c r="D88" s="331" t="s">
        <v>344</v>
      </c>
      <c r="E88" s="313">
        <v>44629</v>
      </c>
      <c r="F88" s="314">
        <f t="shared" si="0"/>
        <v>8.1428571428571423</v>
      </c>
      <c r="G88" s="315">
        <f t="shared" si="1"/>
        <v>8</v>
      </c>
      <c r="H88" s="315">
        <f t="shared" si="2"/>
        <v>-14</v>
      </c>
      <c r="I88" s="265" t="s">
        <v>170</v>
      </c>
      <c r="J88" s="311">
        <v>524702</v>
      </c>
      <c r="K88" s="311">
        <v>218785</v>
      </c>
      <c r="L88" s="317">
        <v>19.7</v>
      </c>
      <c r="M88" s="317">
        <v>19.7</v>
      </c>
      <c r="N88" s="319">
        <v>3.4</v>
      </c>
      <c r="O88" s="319">
        <v>3.4</v>
      </c>
      <c r="P88" s="320"/>
      <c r="Q88" s="321">
        <f t="shared" si="3"/>
        <v>0</v>
      </c>
      <c r="R88" s="322">
        <f t="shared" si="4"/>
        <v>19.651999999999997</v>
      </c>
    </row>
    <row r="89" spans="1:18" ht="15.75" x14ac:dyDescent="0.45">
      <c r="A89" s="311" t="s">
        <v>533</v>
      </c>
      <c r="B89" s="311">
        <v>27</v>
      </c>
      <c r="C89" s="311">
        <v>1</v>
      </c>
      <c r="D89" s="331" t="s">
        <v>344</v>
      </c>
      <c r="E89" s="313">
        <v>44629</v>
      </c>
      <c r="F89" s="314">
        <f t="shared" si="0"/>
        <v>8.1428571428571423</v>
      </c>
      <c r="G89" s="315">
        <f t="shared" si="1"/>
        <v>8</v>
      </c>
      <c r="H89" s="315">
        <f t="shared" si="2"/>
        <v>-14</v>
      </c>
      <c r="I89" s="264" t="s">
        <v>418</v>
      </c>
      <c r="J89" s="311">
        <v>524703</v>
      </c>
      <c r="K89" s="311">
        <v>218785</v>
      </c>
      <c r="L89" s="317">
        <v>19.399999999999999</v>
      </c>
      <c r="M89" s="317">
        <v>19.399999999999999</v>
      </c>
      <c r="N89" s="319">
        <v>3.6</v>
      </c>
      <c r="O89" s="319">
        <v>3.2</v>
      </c>
      <c r="P89" s="320"/>
      <c r="Q89" s="321">
        <f t="shared" si="3"/>
        <v>0</v>
      </c>
      <c r="R89" s="322">
        <f t="shared" si="4"/>
        <v>18.432000000000002</v>
      </c>
    </row>
    <row r="90" spans="1:18" ht="15.75" x14ac:dyDescent="0.45">
      <c r="A90" s="311" t="s">
        <v>535</v>
      </c>
      <c r="B90" s="311">
        <v>29</v>
      </c>
      <c r="C90" s="311">
        <v>3</v>
      </c>
      <c r="D90" s="331" t="s">
        <v>344</v>
      </c>
      <c r="E90" s="313">
        <v>44629</v>
      </c>
      <c r="F90" s="314">
        <f t="shared" si="0"/>
        <v>8.1428571428571423</v>
      </c>
      <c r="G90" s="315">
        <f t="shared" si="1"/>
        <v>8</v>
      </c>
      <c r="H90" s="315">
        <f t="shared" si="2"/>
        <v>-14</v>
      </c>
      <c r="I90" s="265" t="s">
        <v>170</v>
      </c>
      <c r="J90" s="311">
        <v>524705</v>
      </c>
      <c r="K90" s="311">
        <v>218785</v>
      </c>
      <c r="L90" s="317">
        <v>17.600000000000001</v>
      </c>
      <c r="M90" s="317">
        <v>17.600000000000001</v>
      </c>
      <c r="N90" s="319">
        <v>3.7</v>
      </c>
      <c r="O90" s="319">
        <v>3.5</v>
      </c>
      <c r="P90" s="320"/>
      <c r="Q90" s="321">
        <f t="shared" si="3"/>
        <v>0</v>
      </c>
      <c r="R90" s="322">
        <f t="shared" si="4"/>
        <v>22.662500000000001</v>
      </c>
    </row>
    <row r="91" spans="1:18" ht="15.75" x14ac:dyDescent="0.45">
      <c r="A91" s="311" t="s">
        <v>508</v>
      </c>
      <c r="B91" s="311">
        <v>2</v>
      </c>
      <c r="C91" s="311">
        <v>1</v>
      </c>
      <c r="D91" s="312" t="s">
        <v>337</v>
      </c>
      <c r="E91" s="313">
        <v>44639</v>
      </c>
      <c r="F91" s="314">
        <f t="shared" si="0"/>
        <v>9.5714285714285712</v>
      </c>
      <c r="G91" s="315">
        <f t="shared" si="1"/>
        <v>18</v>
      </c>
      <c r="H91" s="315">
        <f t="shared" si="2"/>
        <v>-4</v>
      </c>
      <c r="I91" s="261" t="s">
        <v>171</v>
      </c>
      <c r="J91" s="311">
        <v>524678</v>
      </c>
      <c r="K91" s="311">
        <v>218780</v>
      </c>
      <c r="L91" s="317">
        <v>20.2</v>
      </c>
      <c r="M91" s="317">
        <v>20.2</v>
      </c>
      <c r="N91" s="319">
        <v>6.3</v>
      </c>
      <c r="O91" s="319">
        <v>4.5999999999999996</v>
      </c>
      <c r="P91" s="320"/>
      <c r="Q91" s="321">
        <f t="shared" si="3"/>
        <v>0</v>
      </c>
      <c r="R91" s="322">
        <f t="shared" si="4"/>
        <v>66.653999999999982</v>
      </c>
    </row>
    <row r="92" spans="1:18" ht="15.75" x14ac:dyDescent="0.45">
      <c r="A92" s="311" t="s">
        <v>509</v>
      </c>
      <c r="B92" s="311">
        <v>3</v>
      </c>
      <c r="C92" s="311">
        <v>2</v>
      </c>
      <c r="D92" s="312" t="s">
        <v>337</v>
      </c>
      <c r="E92" s="313">
        <v>44639</v>
      </c>
      <c r="F92" s="314">
        <f t="shared" si="0"/>
        <v>9.5714285714285712</v>
      </c>
      <c r="G92" s="315">
        <f t="shared" si="1"/>
        <v>18</v>
      </c>
      <c r="H92" s="315">
        <f t="shared" si="2"/>
        <v>-4</v>
      </c>
      <c r="I92" s="341" t="s">
        <v>170</v>
      </c>
      <c r="J92" s="311">
        <v>524679</v>
      </c>
      <c r="K92" s="311">
        <v>218780</v>
      </c>
      <c r="L92" s="317">
        <v>22</v>
      </c>
      <c r="M92" s="317">
        <v>22.3</v>
      </c>
      <c r="N92" s="319">
        <v>6.2</v>
      </c>
      <c r="O92" s="319">
        <v>6.1</v>
      </c>
      <c r="P92" s="320"/>
      <c r="Q92" s="321">
        <f t="shared" si="3"/>
        <v>1.3636363636363669</v>
      </c>
      <c r="R92" s="322">
        <f t="shared" si="4"/>
        <v>115.351</v>
      </c>
    </row>
    <row r="93" spans="1:18" ht="15.75" x14ac:dyDescent="0.45">
      <c r="A93" s="311" t="s">
        <v>510</v>
      </c>
      <c r="B93" s="311">
        <v>4</v>
      </c>
      <c r="C93" s="311">
        <v>3</v>
      </c>
      <c r="D93" s="312" t="s">
        <v>337</v>
      </c>
      <c r="E93" s="313">
        <v>44639</v>
      </c>
      <c r="F93" s="314">
        <f t="shared" si="0"/>
        <v>9.5714285714285712</v>
      </c>
      <c r="G93" s="315">
        <f t="shared" si="1"/>
        <v>18</v>
      </c>
      <c r="H93" s="315">
        <f t="shared" si="2"/>
        <v>-4</v>
      </c>
      <c r="I93" s="264" t="s">
        <v>418</v>
      </c>
      <c r="J93" s="311">
        <v>524680</v>
      </c>
      <c r="K93" s="311">
        <v>218780</v>
      </c>
      <c r="L93" s="317">
        <v>19.899999999999999</v>
      </c>
      <c r="M93" s="317">
        <v>21</v>
      </c>
      <c r="N93" s="319">
        <v>2.6</v>
      </c>
      <c r="O93" s="319">
        <v>2.6</v>
      </c>
      <c r="P93" s="320"/>
      <c r="Q93" s="321">
        <f t="shared" si="3"/>
        <v>5.5276381909547867</v>
      </c>
      <c r="R93" s="322">
        <f t="shared" si="4"/>
        <v>8.788000000000002</v>
      </c>
    </row>
    <row r="94" spans="1:18" ht="15.75" x14ac:dyDescent="0.45">
      <c r="A94" s="311" t="s">
        <v>511</v>
      </c>
      <c r="B94" s="311">
        <v>5</v>
      </c>
      <c r="C94" s="311">
        <v>4</v>
      </c>
      <c r="D94" s="312" t="s">
        <v>337</v>
      </c>
      <c r="E94" s="313">
        <v>44639</v>
      </c>
      <c r="F94" s="314">
        <f t="shared" si="0"/>
        <v>9.5714285714285712</v>
      </c>
      <c r="G94" s="315">
        <f t="shared" si="1"/>
        <v>18</v>
      </c>
      <c r="H94" s="315">
        <f t="shared" si="2"/>
        <v>-4</v>
      </c>
      <c r="I94" s="262"/>
      <c r="J94" s="311">
        <v>524681</v>
      </c>
      <c r="K94" s="311">
        <v>218780</v>
      </c>
      <c r="L94" s="317">
        <v>22.6</v>
      </c>
      <c r="M94" s="317">
        <v>24</v>
      </c>
      <c r="N94" s="319">
        <v>9.1</v>
      </c>
      <c r="O94" s="319">
        <v>8.9</v>
      </c>
      <c r="P94" s="320"/>
      <c r="Q94" s="321">
        <f t="shared" si="3"/>
        <v>6.1946902654867131</v>
      </c>
      <c r="R94" s="322">
        <f t="shared" si="4"/>
        <v>360.40550000000002</v>
      </c>
    </row>
    <row r="95" spans="1:18" ht="15.75" x14ac:dyDescent="0.45">
      <c r="A95" s="311" t="s">
        <v>512</v>
      </c>
      <c r="B95" s="311">
        <v>6</v>
      </c>
      <c r="C95" s="311">
        <v>0</v>
      </c>
      <c r="D95" s="327" t="s">
        <v>339</v>
      </c>
      <c r="E95" s="313">
        <v>44639</v>
      </c>
      <c r="F95" s="314">
        <f t="shared" si="0"/>
        <v>9.5714285714285712</v>
      </c>
      <c r="G95" s="315">
        <f t="shared" si="1"/>
        <v>18</v>
      </c>
      <c r="H95" s="315">
        <f t="shared" si="2"/>
        <v>-4</v>
      </c>
      <c r="I95" s="265"/>
      <c r="J95" s="311">
        <v>524682</v>
      </c>
      <c r="K95" s="311">
        <v>218781</v>
      </c>
      <c r="L95" s="317">
        <v>21.4</v>
      </c>
      <c r="M95" s="317">
        <v>23.1</v>
      </c>
      <c r="N95" s="319">
        <v>10.5</v>
      </c>
      <c r="O95" s="319">
        <v>8.1999999999999993</v>
      </c>
      <c r="P95" s="320"/>
      <c r="Q95" s="321">
        <f t="shared" si="3"/>
        <v>7.9439252336448662</v>
      </c>
      <c r="R95" s="322">
        <f t="shared" si="4"/>
        <v>353.00999999999993</v>
      </c>
    </row>
    <row r="96" spans="1:18" ht="15.75" x14ac:dyDescent="0.45">
      <c r="A96" s="311" t="s">
        <v>513</v>
      </c>
      <c r="B96" s="311">
        <v>7</v>
      </c>
      <c r="C96" s="311">
        <v>1</v>
      </c>
      <c r="D96" s="327" t="s">
        <v>339</v>
      </c>
      <c r="E96" s="313">
        <v>44639</v>
      </c>
      <c r="F96" s="314">
        <f t="shared" si="0"/>
        <v>9.5714285714285712</v>
      </c>
      <c r="G96" s="315">
        <f t="shared" si="1"/>
        <v>18</v>
      </c>
      <c r="H96" s="315">
        <f t="shared" si="2"/>
        <v>-4</v>
      </c>
      <c r="I96" s="260" t="s">
        <v>418</v>
      </c>
      <c r="J96" s="311">
        <v>524683</v>
      </c>
      <c r="K96" s="311">
        <v>218781</v>
      </c>
      <c r="L96" s="317">
        <v>20.9</v>
      </c>
      <c r="M96" s="317">
        <v>21.6</v>
      </c>
      <c r="N96" s="319">
        <v>5</v>
      </c>
      <c r="O96" s="319">
        <v>4.0999999999999996</v>
      </c>
      <c r="P96" s="320"/>
      <c r="Q96" s="321">
        <f t="shared" si="3"/>
        <v>3.3492822966507241</v>
      </c>
      <c r="R96" s="322">
        <f t="shared" si="4"/>
        <v>42.024999999999999</v>
      </c>
    </row>
    <row r="97" spans="1:18" ht="15.75" x14ac:dyDescent="0.45">
      <c r="A97" s="311" t="s">
        <v>514</v>
      </c>
      <c r="B97" s="311">
        <v>8</v>
      </c>
      <c r="C97" s="311">
        <v>2</v>
      </c>
      <c r="D97" s="327" t="s">
        <v>339</v>
      </c>
      <c r="E97" s="313">
        <v>44639</v>
      </c>
      <c r="F97" s="314">
        <f t="shared" si="0"/>
        <v>9.5714285714285712</v>
      </c>
      <c r="G97" s="315">
        <f t="shared" si="1"/>
        <v>18</v>
      </c>
      <c r="H97" s="315">
        <f t="shared" si="2"/>
        <v>-4</v>
      </c>
      <c r="I97" s="265" t="s">
        <v>170</v>
      </c>
      <c r="J97" s="311">
        <v>524684</v>
      </c>
      <c r="K97" s="311">
        <v>218781</v>
      </c>
      <c r="L97" s="317">
        <v>22.7</v>
      </c>
      <c r="M97" s="317">
        <v>23.8</v>
      </c>
      <c r="N97" s="319">
        <v>9</v>
      </c>
      <c r="O97" s="319">
        <v>6.5</v>
      </c>
      <c r="P97" s="320"/>
      <c r="Q97" s="321">
        <f t="shared" si="3"/>
        <v>4.8458149779735837</v>
      </c>
      <c r="R97" s="322">
        <f t="shared" si="4"/>
        <v>190.125</v>
      </c>
    </row>
    <row r="98" spans="1:18" ht="15.75" x14ac:dyDescent="0.45">
      <c r="A98" s="311" t="s">
        <v>515</v>
      </c>
      <c r="B98" s="311">
        <v>9</v>
      </c>
      <c r="C98" s="311">
        <v>3</v>
      </c>
      <c r="D98" s="327" t="s">
        <v>339</v>
      </c>
      <c r="E98" s="313">
        <v>44639</v>
      </c>
      <c r="F98" s="314">
        <f t="shared" si="0"/>
        <v>9.5714285714285712</v>
      </c>
      <c r="G98" s="315">
        <f t="shared" si="1"/>
        <v>18</v>
      </c>
      <c r="H98" s="315">
        <f t="shared" si="2"/>
        <v>-4</v>
      </c>
      <c r="I98" s="263"/>
      <c r="J98" s="311">
        <v>524685</v>
      </c>
      <c r="K98" s="311">
        <v>218781</v>
      </c>
      <c r="L98" s="317">
        <v>21.3</v>
      </c>
      <c r="M98" s="317">
        <v>22.5</v>
      </c>
      <c r="N98" s="319">
        <v>8.8000000000000007</v>
      </c>
      <c r="O98" s="319">
        <v>7.7</v>
      </c>
      <c r="P98" s="320"/>
      <c r="Q98" s="321">
        <f t="shared" si="3"/>
        <v>5.6338028169014009</v>
      </c>
      <c r="R98" s="322">
        <f t="shared" si="4"/>
        <v>260.87600000000003</v>
      </c>
    </row>
    <row r="99" spans="1:18" ht="15.75" x14ac:dyDescent="0.45">
      <c r="A99" s="311" t="s">
        <v>516</v>
      </c>
      <c r="B99" s="311">
        <v>10</v>
      </c>
      <c r="C99" s="311">
        <v>4</v>
      </c>
      <c r="D99" s="327" t="s">
        <v>339</v>
      </c>
      <c r="E99" s="313">
        <v>44639</v>
      </c>
      <c r="F99" s="314">
        <f t="shared" si="0"/>
        <v>9.5714285714285712</v>
      </c>
      <c r="G99" s="315">
        <f t="shared" si="1"/>
        <v>18</v>
      </c>
      <c r="H99" s="315">
        <f t="shared" si="2"/>
        <v>-4</v>
      </c>
      <c r="I99" s="262"/>
      <c r="J99" s="311">
        <v>524686</v>
      </c>
      <c r="K99" s="311">
        <v>218781</v>
      </c>
      <c r="L99" s="317">
        <v>21.9</v>
      </c>
      <c r="M99" s="317">
        <v>22.8</v>
      </c>
      <c r="N99" s="319">
        <v>12.3</v>
      </c>
      <c r="O99" s="319">
        <v>9</v>
      </c>
      <c r="P99" s="320"/>
      <c r="Q99" s="321">
        <f t="shared" si="3"/>
        <v>4.1095890410959068</v>
      </c>
      <c r="R99" s="322">
        <f t="shared" si="4"/>
        <v>498.15000000000003</v>
      </c>
    </row>
    <row r="100" spans="1:18" ht="16.149999999999999" thickBot="1" x14ac:dyDescent="0.5">
      <c r="A100" s="311" t="s">
        <v>517</v>
      </c>
      <c r="B100" s="311">
        <v>11</v>
      </c>
      <c r="C100" s="311">
        <v>0</v>
      </c>
      <c r="D100" s="328" t="s">
        <v>341</v>
      </c>
      <c r="E100" s="313">
        <v>44639</v>
      </c>
      <c r="F100" s="314">
        <f t="shared" ref="F100:F163" si="5">(E100-44572)/7</f>
        <v>9.5714285714285712</v>
      </c>
      <c r="G100" s="315">
        <f t="shared" ref="G100:G163" si="6">E100-44621</f>
        <v>18</v>
      </c>
      <c r="H100" s="315">
        <f t="shared" ref="H100:H163" si="7">E100-44643</f>
        <v>-4</v>
      </c>
      <c r="I100" s="337" t="s">
        <v>171</v>
      </c>
      <c r="J100" s="311">
        <v>524687</v>
      </c>
      <c r="K100" s="311">
        <v>218782</v>
      </c>
      <c r="L100" s="317">
        <v>17.399999999999999</v>
      </c>
      <c r="M100" s="317">
        <v>18.600000000000001</v>
      </c>
      <c r="N100" s="319">
        <v>5.6</v>
      </c>
      <c r="O100" s="319">
        <v>4.4000000000000004</v>
      </c>
      <c r="P100" s="320"/>
      <c r="Q100" s="321">
        <f t="shared" ref="Q100:Q163" si="8">IF(M100="","",((M100/L100)-1)*100)</f>
        <v>6.8965517241379448</v>
      </c>
      <c r="R100" s="322">
        <f t="shared" ref="R100:R163" si="9">IF(N100="","",N100*O100*O100/2)</f>
        <v>54.208000000000006</v>
      </c>
    </row>
    <row r="101" spans="1:18" ht="16.149999999999999" thickBot="1" x14ac:dyDescent="0.5">
      <c r="A101" s="311" t="s">
        <v>518</v>
      </c>
      <c r="B101" s="311">
        <v>12</v>
      </c>
      <c r="C101" s="311">
        <v>1</v>
      </c>
      <c r="D101" s="328" t="s">
        <v>341</v>
      </c>
      <c r="E101" s="313">
        <v>44639</v>
      </c>
      <c r="F101" s="314">
        <f t="shared" si="5"/>
        <v>9.5714285714285712</v>
      </c>
      <c r="G101" s="315">
        <f t="shared" si="6"/>
        <v>18</v>
      </c>
      <c r="H101" s="315">
        <f t="shared" si="7"/>
        <v>-4</v>
      </c>
      <c r="I101" s="342" t="s">
        <v>418</v>
      </c>
      <c r="J101" s="311">
        <v>524688</v>
      </c>
      <c r="K101" s="311">
        <v>218782</v>
      </c>
      <c r="L101" s="317">
        <v>22.8</v>
      </c>
      <c r="M101" s="317">
        <v>23.6</v>
      </c>
      <c r="N101" s="319">
        <v>6.2</v>
      </c>
      <c r="O101" s="319">
        <v>5.2</v>
      </c>
      <c r="P101" s="320"/>
      <c r="Q101" s="321">
        <f t="shared" si="8"/>
        <v>3.5087719298245723</v>
      </c>
      <c r="R101" s="322">
        <f t="shared" si="9"/>
        <v>83.824000000000012</v>
      </c>
    </row>
    <row r="102" spans="1:18" ht="16.149999999999999" thickBot="1" x14ac:dyDescent="0.5">
      <c r="A102" s="311" t="s">
        <v>519</v>
      </c>
      <c r="B102" s="311">
        <v>13</v>
      </c>
      <c r="C102" s="311">
        <v>2</v>
      </c>
      <c r="D102" s="328" t="s">
        <v>341</v>
      </c>
      <c r="E102" s="313">
        <v>44639</v>
      </c>
      <c r="F102" s="314">
        <f t="shared" si="5"/>
        <v>9.5714285714285712</v>
      </c>
      <c r="G102" s="315">
        <f t="shared" si="6"/>
        <v>18</v>
      </c>
      <c r="H102" s="315">
        <f t="shared" si="7"/>
        <v>-4</v>
      </c>
      <c r="I102" s="337" t="s">
        <v>171</v>
      </c>
      <c r="J102" s="311">
        <v>524689</v>
      </c>
      <c r="K102" s="311">
        <v>218782</v>
      </c>
      <c r="L102" s="317">
        <v>23.4</v>
      </c>
      <c r="M102" s="317">
        <v>23.6</v>
      </c>
      <c r="N102" s="319">
        <v>7.1</v>
      </c>
      <c r="O102" s="319">
        <v>5</v>
      </c>
      <c r="P102" s="320"/>
      <c r="Q102" s="321">
        <f t="shared" si="8"/>
        <v>0.85470085470087387</v>
      </c>
      <c r="R102" s="322">
        <f t="shared" si="9"/>
        <v>88.75</v>
      </c>
    </row>
    <row r="103" spans="1:18" ht="16.149999999999999" thickBot="1" x14ac:dyDescent="0.5">
      <c r="A103" s="311" t="s">
        <v>520</v>
      </c>
      <c r="B103" s="311">
        <v>14</v>
      </c>
      <c r="C103" s="311">
        <v>3</v>
      </c>
      <c r="D103" s="328" t="s">
        <v>341</v>
      </c>
      <c r="E103" s="313">
        <v>44639</v>
      </c>
      <c r="F103" s="314">
        <f t="shared" si="5"/>
        <v>9.5714285714285712</v>
      </c>
      <c r="G103" s="315">
        <f t="shared" si="6"/>
        <v>18</v>
      </c>
      <c r="H103" s="315">
        <f t="shared" si="7"/>
        <v>-4</v>
      </c>
      <c r="I103" s="337" t="s">
        <v>171</v>
      </c>
      <c r="J103" s="311">
        <v>524690</v>
      </c>
      <c r="K103" s="311">
        <v>218782</v>
      </c>
      <c r="L103" s="317">
        <v>20.5</v>
      </c>
      <c r="M103" s="317">
        <v>21.8</v>
      </c>
      <c r="N103" s="319">
        <v>3.9</v>
      </c>
      <c r="O103" s="319">
        <v>2.9</v>
      </c>
      <c r="P103" s="320"/>
      <c r="Q103" s="321">
        <f t="shared" si="8"/>
        <v>6.341463414634152</v>
      </c>
      <c r="R103" s="322">
        <f t="shared" si="9"/>
        <v>16.399499999999996</v>
      </c>
    </row>
    <row r="104" spans="1:18" ht="16.149999999999999" thickBot="1" x14ac:dyDescent="0.5">
      <c r="A104" s="311" t="s">
        <v>521</v>
      </c>
      <c r="B104" s="311">
        <v>15</v>
      </c>
      <c r="C104" s="311">
        <v>4</v>
      </c>
      <c r="D104" s="328" t="s">
        <v>341</v>
      </c>
      <c r="E104" s="313">
        <v>44639</v>
      </c>
      <c r="F104" s="314">
        <f t="shared" si="5"/>
        <v>9.5714285714285712</v>
      </c>
      <c r="G104" s="315">
        <f t="shared" si="6"/>
        <v>18</v>
      </c>
      <c r="H104" s="315">
        <f t="shared" si="7"/>
        <v>-4</v>
      </c>
      <c r="I104" s="267"/>
      <c r="J104" s="311">
        <v>524691</v>
      </c>
      <c r="K104" s="311">
        <v>218782</v>
      </c>
      <c r="L104" s="317">
        <v>23.5</v>
      </c>
      <c r="M104" s="317">
        <v>24.3</v>
      </c>
      <c r="N104" s="319">
        <v>9.6</v>
      </c>
      <c r="O104" s="319">
        <v>7.8</v>
      </c>
      <c r="P104" s="320"/>
      <c r="Q104" s="321">
        <f t="shared" si="8"/>
        <v>3.4042553191489411</v>
      </c>
      <c r="R104" s="322">
        <f t="shared" si="9"/>
        <v>292.03199999999998</v>
      </c>
    </row>
    <row r="105" spans="1:18" ht="16.149999999999999" thickBot="1" x14ac:dyDescent="0.5">
      <c r="A105" s="311" t="s">
        <v>523</v>
      </c>
      <c r="B105" s="311">
        <v>17</v>
      </c>
      <c r="C105" s="311">
        <v>1</v>
      </c>
      <c r="D105" s="329" t="s">
        <v>342</v>
      </c>
      <c r="E105" s="313">
        <v>44639</v>
      </c>
      <c r="F105" s="314">
        <f t="shared" si="5"/>
        <v>9.5714285714285712</v>
      </c>
      <c r="G105" s="315">
        <f t="shared" si="6"/>
        <v>18</v>
      </c>
      <c r="H105" s="315">
        <f t="shared" si="7"/>
        <v>-4</v>
      </c>
      <c r="I105" s="336" t="s">
        <v>171</v>
      </c>
      <c r="J105" s="311">
        <v>524693</v>
      </c>
      <c r="K105" s="311">
        <v>218783</v>
      </c>
      <c r="L105" s="317">
        <v>20.2</v>
      </c>
      <c r="M105" s="317">
        <v>21.5</v>
      </c>
      <c r="N105" s="319">
        <v>7.1</v>
      </c>
      <c r="O105" s="319">
        <v>5.3</v>
      </c>
      <c r="P105" s="320"/>
      <c r="Q105" s="321">
        <f t="shared" si="8"/>
        <v>6.4356435643564414</v>
      </c>
      <c r="R105" s="322">
        <f t="shared" si="9"/>
        <v>99.719499999999982</v>
      </c>
    </row>
    <row r="106" spans="1:18" ht="16.149999999999999" thickBot="1" x14ac:dyDescent="0.5">
      <c r="A106" s="311" t="s">
        <v>524</v>
      </c>
      <c r="B106" s="311">
        <v>18</v>
      </c>
      <c r="C106" s="311">
        <v>2</v>
      </c>
      <c r="D106" s="329" t="s">
        <v>342</v>
      </c>
      <c r="E106" s="313">
        <v>44639</v>
      </c>
      <c r="F106" s="314">
        <f t="shared" si="5"/>
        <v>9.5714285714285712</v>
      </c>
      <c r="G106" s="315">
        <f t="shared" si="6"/>
        <v>18</v>
      </c>
      <c r="H106" s="315">
        <f t="shared" si="7"/>
        <v>-4</v>
      </c>
      <c r="I106" s="258" t="s">
        <v>418</v>
      </c>
      <c r="J106" s="311">
        <v>524694</v>
      </c>
      <c r="K106" s="311">
        <v>218783</v>
      </c>
      <c r="L106" s="317">
        <v>18.7</v>
      </c>
      <c r="M106" s="317">
        <v>19.8</v>
      </c>
      <c r="N106" s="319">
        <v>4.8</v>
      </c>
      <c r="O106" s="319">
        <v>4.2</v>
      </c>
      <c r="P106" s="320"/>
      <c r="Q106" s="321">
        <f t="shared" si="8"/>
        <v>5.8823529411764719</v>
      </c>
      <c r="R106" s="322">
        <f t="shared" si="9"/>
        <v>42.336000000000006</v>
      </c>
    </row>
    <row r="107" spans="1:18" ht="16.149999999999999" thickBot="1" x14ac:dyDescent="0.5">
      <c r="A107" s="311" t="s">
        <v>525</v>
      </c>
      <c r="B107" s="311">
        <v>19</v>
      </c>
      <c r="C107" s="311">
        <v>3</v>
      </c>
      <c r="D107" s="329" t="s">
        <v>342</v>
      </c>
      <c r="E107" s="313">
        <v>44639</v>
      </c>
      <c r="F107" s="314">
        <f t="shared" si="5"/>
        <v>9.5714285714285712</v>
      </c>
      <c r="G107" s="315">
        <f t="shared" si="6"/>
        <v>18</v>
      </c>
      <c r="H107" s="315">
        <f t="shared" si="7"/>
        <v>-4</v>
      </c>
      <c r="I107" s="259" t="s">
        <v>170</v>
      </c>
      <c r="J107" s="311">
        <v>524695</v>
      </c>
      <c r="K107" s="311">
        <v>218783</v>
      </c>
      <c r="L107" s="317">
        <v>18.7</v>
      </c>
      <c r="M107" s="317">
        <v>19.899999999999999</v>
      </c>
      <c r="N107" s="319">
        <v>7.9</v>
      </c>
      <c r="O107" s="319">
        <v>5.8</v>
      </c>
      <c r="P107" s="320"/>
      <c r="Q107" s="321">
        <f t="shared" si="8"/>
        <v>6.4171122994652441</v>
      </c>
      <c r="R107" s="322">
        <f t="shared" si="9"/>
        <v>132.87799999999999</v>
      </c>
    </row>
    <row r="108" spans="1:18" ht="16.149999999999999" thickBot="1" x14ac:dyDescent="0.5">
      <c r="A108" s="311" t="s">
        <v>526</v>
      </c>
      <c r="B108" s="311">
        <v>20</v>
      </c>
      <c r="C108" s="311">
        <v>4</v>
      </c>
      <c r="D108" s="329" t="s">
        <v>342</v>
      </c>
      <c r="E108" s="313">
        <v>44639</v>
      </c>
      <c r="F108" s="314">
        <f t="shared" si="5"/>
        <v>9.5714285714285712</v>
      </c>
      <c r="G108" s="315">
        <f t="shared" si="6"/>
        <v>18</v>
      </c>
      <c r="H108" s="315">
        <f t="shared" si="7"/>
        <v>-4</v>
      </c>
      <c r="I108" s="259" t="s">
        <v>170</v>
      </c>
      <c r="J108" s="311">
        <v>524696</v>
      </c>
      <c r="K108" s="311">
        <v>218783</v>
      </c>
      <c r="L108" s="317">
        <v>18.899999999999999</v>
      </c>
      <c r="M108" s="317">
        <v>20.3</v>
      </c>
      <c r="N108" s="319">
        <v>6.1</v>
      </c>
      <c r="O108" s="319">
        <v>5.0999999999999996</v>
      </c>
      <c r="P108" s="320"/>
      <c r="Q108" s="321">
        <f t="shared" si="8"/>
        <v>7.4074074074074181</v>
      </c>
      <c r="R108" s="322">
        <f t="shared" si="9"/>
        <v>79.330499999999986</v>
      </c>
    </row>
    <row r="109" spans="1:18" ht="16.149999999999999" thickBot="1" x14ac:dyDescent="0.5">
      <c r="A109" s="311" t="s">
        <v>527</v>
      </c>
      <c r="B109" s="311">
        <v>21</v>
      </c>
      <c r="C109" s="311">
        <v>0</v>
      </c>
      <c r="D109" s="330" t="s">
        <v>343</v>
      </c>
      <c r="E109" s="313">
        <v>44639</v>
      </c>
      <c r="F109" s="314">
        <f t="shared" si="5"/>
        <v>9.5714285714285712</v>
      </c>
      <c r="G109" s="315">
        <f t="shared" si="6"/>
        <v>18</v>
      </c>
      <c r="H109" s="315">
        <f t="shared" si="7"/>
        <v>-4</v>
      </c>
      <c r="I109" s="338" t="s">
        <v>171</v>
      </c>
      <c r="J109" s="311">
        <v>524697</v>
      </c>
      <c r="K109" s="311">
        <v>218784</v>
      </c>
      <c r="L109" s="317">
        <v>20.3</v>
      </c>
      <c r="M109" s="317">
        <v>21.4</v>
      </c>
      <c r="N109" s="319">
        <v>2.4</v>
      </c>
      <c r="O109" s="319">
        <v>2.4</v>
      </c>
      <c r="P109" s="320"/>
      <c r="Q109" s="321">
        <f t="shared" si="8"/>
        <v>5.4187192118226424</v>
      </c>
      <c r="R109" s="322">
        <f t="shared" si="9"/>
        <v>6.9119999999999999</v>
      </c>
    </row>
    <row r="110" spans="1:18" ht="16.149999999999999" thickBot="1" x14ac:dyDescent="0.5">
      <c r="A110" s="311" t="s">
        <v>528</v>
      </c>
      <c r="B110" s="311">
        <v>22</v>
      </c>
      <c r="C110" s="311">
        <v>1</v>
      </c>
      <c r="D110" s="330" t="s">
        <v>343</v>
      </c>
      <c r="E110" s="313">
        <v>44639</v>
      </c>
      <c r="F110" s="314">
        <f t="shared" si="5"/>
        <v>9.5714285714285712</v>
      </c>
      <c r="G110" s="315">
        <f t="shared" si="6"/>
        <v>18</v>
      </c>
      <c r="H110" s="315">
        <f t="shared" si="7"/>
        <v>-4</v>
      </c>
      <c r="I110" s="259" t="s">
        <v>170</v>
      </c>
      <c r="J110" s="311">
        <v>524698</v>
      </c>
      <c r="K110" s="311">
        <v>218784</v>
      </c>
      <c r="L110" s="317">
        <v>19.7</v>
      </c>
      <c r="M110" s="317">
        <v>21.2</v>
      </c>
      <c r="N110" s="319">
        <v>5.3</v>
      </c>
      <c r="O110" s="319">
        <v>4.9000000000000004</v>
      </c>
      <c r="P110" s="320"/>
      <c r="Q110" s="321">
        <f t="shared" si="8"/>
        <v>7.6142131979695327</v>
      </c>
      <c r="R110" s="322">
        <f t="shared" si="9"/>
        <v>63.626500000000007</v>
      </c>
    </row>
    <row r="111" spans="1:18" ht="15.75" x14ac:dyDescent="0.45">
      <c r="A111" s="311" t="s">
        <v>529</v>
      </c>
      <c r="B111" s="311">
        <v>23</v>
      </c>
      <c r="C111" s="311">
        <v>2</v>
      </c>
      <c r="D111" s="330" t="s">
        <v>343</v>
      </c>
      <c r="E111" s="313">
        <v>44639</v>
      </c>
      <c r="F111" s="314">
        <f t="shared" si="5"/>
        <v>9.5714285714285712</v>
      </c>
      <c r="G111" s="315">
        <f t="shared" si="6"/>
        <v>18</v>
      </c>
      <c r="H111" s="315">
        <f t="shared" si="7"/>
        <v>-4</v>
      </c>
      <c r="I111" s="258" t="s">
        <v>418</v>
      </c>
      <c r="J111" s="311">
        <v>524699</v>
      </c>
      <c r="K111" s="311">
        <v>218784</v>
      </c>
      <c r="L111" s="317">
        <v>18.899999999999999</v>
      </c>
      <c r="M111" s="317">
        <v>20.2</v>
      </c>
      <c r="N111" s="319">
        <v>3.8</v>
      </c>
      <c r="O111" s="319">
        <v>3.8</v>
      </c>
      <c r="P111" s="320"/>
      <c r="Q111" s="321">
        <f t="shared" si="8"/>
        <v>6.8783068783068835</v>
      </c>
      <c r="R111" s="322">
        <f t="shared" si="9"/>
        <v>27.435999999999996</v>
      </c>
    </row>
    <row r="112" spans="1:18" ht="16.149999999999999" thickBot="1" x14ac:dyDescent="0.5">
      <c r="A112" s="311" t="s">
        <v>531</v>
      </c>
      <c r="B112" s="311">
        <v>25</v>
      </c>
      <c r="C112" s="311">
        <v>4</v>
      </c>
      <c r="D112" s="330" t="s">
        <v>343</v>
      </c>
      <c r="E112" s="313">
        <v>44639</v>
      </c>
      <c r="F112" s="314">
        <f t="shared" si="5"/>
        <v>9.5714285714285712</v>
      </c>
      <c r="G112" s="315">
        <f t="shared" si="6"/>
        <v>18</v>
      </c>
      <c r="H112" s="315">
        <f t="shared" si="7"/>
        <v>-4</v>
      </c>
      <c r="I112" s="265" t="s">
        <v>170</v>
      </c>
      <c r="J112" s="311">
        <v>524701</v>
      </c>
      <c r="K112" s="311">
        <v>218784</v>
      </c>
      <c r="L112" s="317">
        <v>21.7</v>
      </c>
      <c r="M112" s="317">
        <v>23</v>
      </c>
      <c r="N112" s="319">
        <v>2.2999999999999998</v>
      </c>
      <c r="O112" s="319">
        <v>2.2999999999999998</v>
      </c>
      <c r="P112" s="320"/>
      <c r="Q112" s="321">
        <f t="shared" si="8"/>
        <v>5.9907834101382562</v>
      </c>
      <c r="R112" s="322">
        <f t="shared" si="9"/>
        <v>6.0834999999999981</v>
      </c>
    </row>
    <row r="113" spans="1:18" ht="15.75" x14ac:dyDescent="0.45">
      <c r="A113" s="311" t="s">
        <v>532</v>
      </c>
      <c r="B113" s="311">
        <v>26</v>
      </c>
      <c r="C113" s="311">
        <v>0</v>
      </c>
      <c r="D113" s="331" t="s">
        <v>344</v>
      </c>
      <c r="E113" s="313">
        <v>44639</v>
      </c>
      <c r="F113" s="314">
        <f t="shared" si="5"/>
        <v>9.5714285714285712</v>
      </c>
      <c r="G113" s="315">
        <f t="shared" si="6"/>
        <v>18</v>
      </c>
      <c r="H113" s="315">
        <f t="shared" si="7"/>
        <v>-4</v>
      </c>
      <c r="I113" s="259" t="s">
        <v>170</v>
      </c>
      <c r="J113" s="311">
        <v>524702</v>
      </c>
      <c r="K113" s="311">
        <v>218785</v>
      </c>
      <c r="L113" s="317">
        <v>19.7</v>
      </c>
      <c r="M113" s="317">
        <v>20.5</v>
      </c>
      <c r="N113" s="319">
        <v>3.6</v>
      </c>
      <c r="O113" s="319">
        <v>2.8</v>
      </c>
      <c r="P113" s="320"/>
      <c r="Q113" s="321">
        <f t="shared" si="8"/>
        <v>4.0609137055837685</v>
      </c>
      <c r="R113" s="322">
        <f t="shared" si="9"/>
        <v>14.111999999999998</v>
      </c>
    </row>
    <row r="114" spans="1:18" ht="15.75" x14ac:dyDescent="0.45">
      <c r="A114" s="311" t="s">
        <v>533</v>
      </c>
      <c r="B114" s="311">
        <v>27</v>
      </c>
      <c r="C114" s="311">
        <v>1</v>
      </c>
      <c r="D114" s="331" t="s">
        <v>344</v>
      </c>
      <c r="E114" s="313">
        <v>44639</v>
      </c>
      <c r="F114" s="314">
        <f t="shared" si="5"/>
        <v>9.5714285714285712</v>
      </c>
      <c r="G114" s="315">
        <f t="shared" si="6"/>
        <v>18</v>
      </c>
      <c r="H114" s="315">
        <f t="shared" si="7"/>
        <v>-4</v>
      </c>
      <c r="I114" s="264" t="s">
        <v>418</v>
      </c>
      <c r="J114" s="311">
        <v>524703</v>
      </c>
      <c r="K114" s="311">
        <v>218785</v>
      </c>
      <c r="L114" s="317">
        <v>19.399999999999999</v>
      </c>
      <c r="M114" s="317">
        <v>20.3</v>
      </c>
      <c r="N114" s="319">
        <v>6</v>
      </c>
      <c r="O114" s="319">
        <v>6</v>
      </c>
      <c r="P114" s="320"/>
      <c r="Q114" s="321">
        <f t="shared" si="8"/>
        <v>4.6391752577319645</v>
      </c>
      <c r="R114" s="322">
        <f t="shared" si="9"/>
        <v>108</v>
      </c>
    </row>
    <row r="115" spans="1:18" ht="15.75" x14ac:dyDescent="0.45">
      <c r="A115" s="311" t="s">
        <v>535</v>
      </c>
      <c r="B115" s="311">
        <v>29</v>
      </c>
      <c r="C115" s="311">
        <v>3</v>
      </c>
      <c r="D115" s="331" t="s">
        <v>344</v>
      </c>
      <c r="E115" s="313">
        <v>44639</v>
      </c>
      <c r="F115" s="314">
        <f t="shared" si="5"/>
        <v>9.5714285714285712</v>
      </c>
      <c r="G115" s="315">
        <f t="shared" si="6"/>
        <v>18</v>
      </c>
      <c r="H115" s="315">
        <f t="shared" si="7"/>
        <v>-4</v>
      </c>
      <c r="I115" s="265" t="s">
        <v>170</v>
      </c>
      <c r="J115" s="311">
        <v>524705</v>
      </c>
      <c r="K115" s="311">
        <v>218785</v>
      </c>
      <c r="L115" s="317">
        <v>17.600000000000001</v>
      </c>
      <c r="M115" s="317">
        <v>18.100000000000001</v>
      </c>
      <c r="N115" s="319">
        <v>3.9</v>
      </c>
      <c r="O115" s="319">
        <v>3.5</v>
      </c>
      <c r="P115" s="320"/>
      <c r="Q115" s="321">
        <f t="shared" si="8"/>
        <v>2.8409090909090828</v>
      </c>
      <c r="R115" s="322">
        <f t="shared" si="9"/>
        <v>23.887499999999999</v>
      </c>
    </row>
    <row r="116" spans="1:18" ht="15.75" x14ac:dyDescent="0.45">
      <c r="A116" s="311" t="s">
        <v>508</v>
      </c>
      <c r="B116" s="311">
        <v>2</v>
      </c>
      <c r="C116" s="311">
        <v>1</v>
      </c>
      <c r="D116" s="312" t="s">
        <v>337</v>
      </c>
      <c r="E116" s="313">
        <v>44642</v>
      </c>
      <c r="F116" s="314">
        <f t="shared" si="5"/>
        <v>10</v>
      </c>
      <c r="G116" s="315">
        <f t="shared" si="6"/>
        <v>21</v>
      </c>
      <c r="H116" s="315">
        <f t="shared" si="7"/>
        <v>-1</v>
      </c>
      <c r="I116" s="261" t="s">
        <v>171</v>
      </c>
      <c r="J116" s="311">
        <v>524678</v>
      </c>
      <c r="K116" s="311">
        <v>218780</v>
      </c>
      <c r="L116" s="317">
        <v>20.2</v>
      </c>
      <c r="M116" s="317">
        <v>21.1</v>
      </c>
      <c r="N116" s="319">
        <v>10.3</v>
      </c>
      <c r="O116" s="319">
        <v>6.4</v>
      </c>
      <c r="P116" s="320"/>
      <c r="Q116" s="321">
        <f t="shared" si="8"/>
        <v>4.4554455445544594</v>
      </c>
      <c r="R116" s="322">
        <f t="shared" si="9"/>
        <v>210.94400000000002</v>
      </c>
    </row>
    <row r="117" spans="1:18" ht="15.75" x14ac:dyDescent="0.45">
      <c r="A117" s="311" t="s">
        <v>509</v>
      </c>
      <c r="B117" s="311">
        <v>3</v>
      </c>
      <c r="C117" s="311">
        <v>2</v>
      </c>
      <c r="D117" s="312" t="s">
        <v>337</v>
      </c>
      <c r="E117" s="313">
        <v>44642</v>
      </c>
      <c r="F117" s="314">
        <f t="shared" si="5"/>
        <v>10</v>
      </c>
      <c r="G117" s="315">
        <f t="shared" si="6"/>
        <v>21</v>
      </c>
      <c r="H117" s="315">
        <f t="shared" si="7"/>
        <v>-1</v>
      </c>
      <c r="I117" s="341" t="s">
        <v>170</v>
      </c>
      <c r="J117" s="311">
        <v>524679</v>
      </c>
      <c r="K117" s="311">
        <v>218780</v>
      </c>
      <c r="L117" s="317">
        <v>22</v>
      </c>
      <c r="M117" s="317">
        <v>22</v>
      </c>
      <c r="N117" s="319">
        <v>7.6</v>
      </c>
      <c r="O117" s="319">
        <v>7.3</v>
      </c>
      <c r="P117" s="320"/>
      <c r="Q117" s="321">
        <f t="shared" si="8"/>
        <v>0</v>
      </c>
      <c r="R117" s="322">
        <f t="shared" si="9"/>
        <v>202.50199999999998</v>
      </c>
    </row>
    <row r="118" spans="1:18" ht="15.75" x14ac:dyDescent="0.45">
      <c r="A118" s="311" t="s">
        <v>510</v>
      </c>
      <c r="B118" s="311">
        <v>4</v>
      </c>
      <c r="C118" s="311">
        <v>3</v>
      </c>
      <c r="D118" s="312" t="s">
        <v>337</v>
      </c>
      <c r="E118" s="313">
        <v>44642</v>
      </c>
      <c r="F118" s="314">
        <f t="shared" si="5"/>
        <v>10</v>
      </c>
      <c r="G118" s="315">
        <f t="shared" si="6"/>
        <v>21</v>
      </c>
      <c r="H118" s="315">
        <f t="shared" si="7"/>
        <v>-1</v>
      </c>
      <c r="I118" s="264" t="s">
        <v>418</v>
      </c>
      <c r="J118" s="311">
        <v>524680</v>
      </c>
      <c r="K118" s="311">
        <v>218780</v>
      </c>
      <c r="L118" s="317">
        <v>19.899999999999999</v>
      </c>
      <c r="M118" s="317">
        <v>21.3</v>
      </c>
      <c r="N118" s="319">
        <v>3.3</v>
      </c>
      <c r="O118" s="319">
        <v>3.3</v>
      </c>
      <c r="P118" s="320"/>
      <c r="Q118" s="321">
        <f t="shared" si="8"/>
        <v>7.0351758793969932</v>
      </c>
      <c r="R118" s="322">
        <f t="shared" si="9"/>
        <v>17.968499999999999</v>
      </c>
    </row>
    <row r="119" spans="1:18" ht="15.75" x14ac:dyDescent="0.45">
      <c r="A119" s="311" t="s">
        <v>511</v>
      </c>
      <c r="B119" s="311">
        <v>5</v>
      </c>
      <c r="C119" s="311">
        <v>4</v>
      </c>
      <c r="D119" s="312" t="s">
        <v>337</v>
      </c>
      <c r="E119" s="313">
        <v>44642</v>
      </c>
      <c r="F119" s="314">
        <f t="shared" si="5"/>
        <v>10</v>
      </c>
      <c r="G119" s="315">
        <f t="shared" si="6"/>
        <v>21</v>
      </c>
      <c r="H119" s="315">
        <f t="shared" si="7"/>
        <v>-1</v>
      </c>
      <c r="I119" s="262"/>
      <c r="J119" s="311">
        <v>524681</v>
      </c>
      <c r="K119" s="311">
        <v>218780</v>
      </c>
      <c r="L119" s="317">
        <v>22.6</v>
      </c>
      <c r="M119" s="317">
        <v>24.2</v>
      </c>
      <c r="N119" s="319">
        <v>13.8</v>
      </c>
      <c r="O119" s="319">
        <v>11.5</v>
      </c>
      <c r="P119" s="320"/>
      <c r="Q119" s="321">
        <f t="shared" si="8"/>
        <v>7.0796460176991038</v>
      </c>
      <c r="R119" s="322">
        <f t="shared" si="9"/>
        <v>912.52500000000009</v>
      </c>
    </row>
    <row r="120" spans="1:18" ht="15.75" x14ac:dyDescent="0.45">
      <c r="A120" s="311" t="s">
        <v>512</v>
      </c>
      <c r="B120" s="311">
        <v>6</v>
      </c>
      <c r="C120" s="311">
        <v>0</v>
      </c>
      <c r="D120" s="327" t="s">
        <v>339</v>
      </c>
      <c r="E120" s="313">
        <v>44642</v>
      </c>
      <c r="F120" s="314">
        <f t="shared" si="5"/>
        <v>10</v>
      </c>
      <c r="G120" s="315">
        <f t="shared" si="6"/>
        <v>21</v>
      </c>
      <c r="H120" s="315">
        <f t="shared" si="7"/>
        <v>-1</v>
      </c>
      <c r="I120" s="265"/>
      <c r="J120" s="311">
        <v>524682</v>
      </c>
      <c r="K120" s="311">
        <v>218781</v>
      </c>
      <c r="L120" s="317">
        <v>21.4</v>
      </c>
      <c r="M120" s="317">
        <v>23.9</v>
      </c>
      <c r="N120" s="319">
        <v>13.1</v>
      </c>
      <c r="O120" s="319">
        <v>11</v>
      </c>
      <c r="P120" s="320"/>
      <c r="Q120" s="321">
        <f t="shared" si="8"/>
        <v>11.682242990654213</v>
      </c>
      <c r="R120" s="322">
        <f t="shared" si="9"/>
        <v>792.55</v>
      </c>
    </row>
    <row r="121" spans="1:18" ht="15.75" x14ac:dyDescent="0.45">
      <c r="A121" s="311" t="s">
        <v>513</v>
      </c>
      <c r="B121" s="311">
        <v>7</v>
      </c>
      <c r="C121" s="311">
        <v>1</v>
      </c>
      <c r="D121" s="327" t="s">
        <v>339</v>
      </c>
      <c r="E121" s="313">
        <v>44642</v>
      </c>
      <c r="F121" s="314">
        <f t="shared" si="5"/>
        <v>10</v>
      </c>
      <c r="G121" s="315">
        <f t="shared" si="6"/>
        <v>21</v>
      </c>
      <c r="H121" s="315">
        <f t="shared" si="7"/>
        <v>-1</v>
      </c>
      <c r="I121" s="260" t="s">
        <v>418</v>
      </c>
      <c r="J121" s="311">
        <v>524683</v>
      </c>
      <c r="K121" s="311">
        <v>218781</v>
      </c>
      <c r="L121" s="317">
        <v>20.9</v>
      </c>
      <c r="M121" s="317">
        <v>21.5</v>
      </c>
      <c r="N121" s="319">
        <v>7.1</v>
      </c>
      <c r="O121" s="319">
        <v>5.7</v>
      </c>
      <c r="P121" s="320"/>
      <c r="Q121" s="321">
        <f t="shared" si="8"/>
        <v>2.8708133971292016</v>
      </c>
      <c r="R121" s="322">
        <f t="shared" si="9"/>
        <v>115.3395</v>
      </c>
    </row>
    <row r="122" spans="1:18" ht="15.75" x14ac:dyDescent="0.45">
      <c r="A122" s="311" t="s">
        <v>514</v>
      </c>
      <c r="B122" s="311">
        <v>8</v>
      </c>
      <c r="C122" s="311">
        <v>2</v>
      </c>
      <c r="D122" s="327" t="s">
        <v>339</v>
      </c>
      <c r="E122" s="313">
        <v>44642</v>
      </c>
      <c r="F122" s="314">
        <f t="shared" si="5"/>
        <v>10</v>
      </c>
      <c r="G122" s="315">
        <f t="shared" si="6"/>
        <v>21</v>
      </c>
      <c r="H122" s="315">
        <f t="shared" si="7"/>
        <v>-1</v>
      </c>
      <c r="I122" s="265" t="s">
        <v>170</v>
      </c>
      <c r="J122" s="311">
        <v>524684</v>
      </c>
      <c r="K122" s="311">
        <v>218781</v>
      </c>
      <c r="L122" s="317">
        <v>22.7</v>
      </c>
      <c r="M122" s="317">
        <v>23.6</v>
      </c>
      <c r="N122" s="319">
        <v>12.2</v>
      </c>
      <c r="O122" s="319">
        <v>8.8000000000000007</v>
      </c>
      <c r="P122" s="320"/>
      <c r="Q122" s="321">
        <f t="shared" si="8"/>
        <v>3.9647577092511099</v>
      </c>
      <c r="R122" s="322">
        <f t="shared" si="9"/>
        <v>472.38400000000001</v>
      </c>
    </row>
    <row r="123" spans="1:18" ht="15.75" x14ac:dyDescent="0.45">
      <c r="A123" s="311" t="s">
        <v>515</v>
      </c>
      <c r="B123" s="311">
        <v>9</v>
      </c>
      <c r="C123" s="311">
        <v>3</v>
      </c>
      <c r="D123" s="327" t="s">
        <v>339</v>
      </c>
      <c r="E123" s="313">
        <v>44642</v>
      </c>
      <c r="F123" s="314">
        <f t="shared" si="5"/>
        <v>10</v>
      </c>
      <c r="G123" s="315">
        <f t="shared" si="6"/>
        <v>21</v>
      </c>
      <c r="H123" s="315">
        <f t="shared" si="7"/>
        <v>-1</v>
      </c>
      <c r="I123" s="263"/>
      <c r="J123" s="311">
        <v>524685</v>
      </c>
      <c r="K123" s="311">
        <v>218781</v>
      </c>
      <c r="L123" s="317">
        <v>21.3</v>
      </c>
      <c r="M123" s="317">
        <v>22.2</v>
      </c>
      <c r="N123" s="319">
        <v>13.1</v>
      </c>
      <c r="O123" s="319">
        <v>11.3</v>
      </c>
      <c r="P123" s="320"/>
      <c r="Q123" s="321">
        <f t="shared" si="8"/>
        <v>4.2253521126760507</v>
      </c>
      <c r="R123" s="322">
        <f t="shared" si="9"/>
        <v>836.36950000000002</v>
      </c>
    </row>
    <row r="124" spans="1:18" ht="15.75" x14ac:dyDescent="0.45">
      <c r="A124" s="311" t="s">
        <v>516</v>
      </c>
      <c r="B124" s="311">
        <v>10</v>
      </c>
      <c r="C124" s="311">
        <v>4</v>
      </c>
      <c r="D124" s="327" t="s">
        <v>339</v>
      </c>
      <c r="E124" s="313">
        <v>44642</v>
      </c>
      <c r="F124" s="314">
        <f t="shared" si="5"/>
        <v>10</v>
      </c>
      <c r="G124" s="315">
        <f t="shared" si="6"/>
        <v>21</v>
      </c>
      <c r="H124" s="315">
        <f t="shared" si="7"/>
        <v>-1</v>
      </c>
      <c r="I124" s="262"/>
      <c r="J124" s="311">
        <v>524686</v>
      </c>
      <c r="K124" s="311">
        <v>218781</v>
      </c>
      <c r="L124" s="317">
        <v>21.9</v>
      </c>
      <c r="M124" s="317">
        <v>21.3</v>
      </c>
      <c r="N124" s="319">
        <v>14</v>
      </c>
      <c r="O124" s="319">
        <v>10.9</v>
      </c>
      <c r="P124" s="320"/>
      <c r="Q124" s="321">
        <f t="shared" si="8"/>
        <v>-2.739726027397249</v>
      </c>
      <c r="R124" s="322">
        <f t="shared" si="9"/>
        <v>831.67</v>
      </c>
    </row>
    <row r="125" spans="1:18" ht="15.75" x14ac:dyDescent="0.45">
      <c r="A125" s="311" t="s">
        <v>517</v>
      </c>
      <c r="B125" s="311">
        <v>11</v>
      </c>
      <c r="C125" s="311">
        <v>0</v>
      </c>
      <c r="D125" s="328" t="s">
        <v>341</v>
      </c>
      <c r="E125" s="313">
        <v>44642</v>
      </c>
      <c r="F125" s="314">
        <f t="shared" si="5"/>
        <v>10</v>
      </c>
      <c r="G125" s="315">
        <f t="shared" si="6"/>
        <v>21</v>
      </c>
      <c r="H125" s="315">
        <f t="shared" si="7"/>
        <v>-1</v>
      </c>
      <c r="I125" s="261" t="s">
        <v>171</v>
      </c>
      <c r="J125" s="311">
        <v>524687</v>
      </c>
      <c r="K125" s="311">
        <v>218782</v>
      </c>
      <c r="L125" s="317">
        <v>17.399999999999999</v>
      </c>
      <c r="M125" s="317">
        <v>18.5</v>
      </c>
      <c r="N125" s="319">
        <v>6.5</v>
      </c>
      <c r="O125" s="319">
        <v>5.3</v>
      </c>
      <c r="P125" s="320"/>
      <c r="Q125" s="321">
        <f t="shared" si="8"/>
        <v>6.321839080459779</v>
      </c>
      <c r="R125" s="322">
        <f t="shared" si="9"/>
        <v>91.29249999999999</v>
      </c>
    </row>
    <row r="126" spans="1:18" ht="15.75" x14ac:dyDescent="0.45">
      <c r="A126" s="311" t="s">
        <v>518</v>
      </c>
      <c r="B126" s="311">
        <v>12</v>
      </c>
      <c r="C126" s="311">
        <v>1</v>
      </c>
      <c r="D126" s="328" t="s">
        <v>341</v>
      </c>
      <c r="E126" s="313">
        <v>44642</v>
      </c>
      <c r="F126" s="314">
        <f t="shared" si="5"/>
        <v>10</v>
      </c>
      <c r="G126" s="315">
        <f t="shared" si="6"/>
        <v>21</v>
      </c>
      <c r="H126" s="315">
        <f t="shared" si="7"/>
        <v>-1</v>
      </c>
      <c r="I126" s="260" t="s">
        <v>418</v>
      </c>
      <c r="J126" s="311">
        <v>524688</v>
      </c>
      <c r="K126" s="311">
        <v>218782</v>
      </c>
      <c r="L126" s="317">
        <v>22.8</v>
      </c>
      <c r="M126" s="317">
        <v>22.4</v>
      </c>
      <c r="N126" s="319">
        <v>7.3</v>
      </c>
      <c r="O126" s="319">
        <v>6.6</v>
      </c>
      <c r="P126" s="320"/>
      <c r="Q126" s="321">
        <f t="shared" si="8"/>
        <v>-1.7543859649122862</v>
      </c>
      <c r="R126" s="322">
        <f t="shared" si="9"/>
        <v>158.994</v>
      </c>
    </row>
    <row r="127" spans="1:18" ht="15.75" x14ac:dyDescent="0.45">
      <c r="A127" s="311" t="s">
        <v>519</v>
      </c>
      <c r="B127" s="311">
        <v>13</v>
      </c>
      <c r="C127" s="311">
        <v>2</v>
      </c>
      <c r="D127" s="328" t="s">
        <v>341</v>
      </c>
      <c r="E127" s="313">
        <v>44642</v>
      </c>
      <c r="F127" s="314">
        <f t="shared" si="5"/>
        <v>10</v>
      </c>
      <c r="G127" s="315">
        <f t="shared" si="6"/>
        <v>21</v>
      </c>
      <c r="H127" s="315">
        <f t="shared" si="7"/>
        <v>-1</v>
      </c>
      <c r="I127" s="261" t="s">
        <v>171</v>
      </c>
      <c r="J127" s="311">
        <v>524689</v>
      </c>
      <c r="K127" s="311">
        <v>218782</v>
      </c>
      <c r="L127" s="317">
        <v>23.4</v>
      </c>
      <c r="M127" s="317">
        <v>23.6</v>
      </c>
      <c r="N127" s="319">
        <v>6.6</v>
      </c>
      <c r="O127" s="319">
        <v>6.3</v>
      </c>
      <c r="P127" s="320"/>
      <c r="Q127" s="321">
        <f t="shared" si="8"/>
        <v>0.85470085470087387</v>
      </c>
      <c r="R127" s="322">
        <f t="shared" si="9"/>
        <v>130.977</v>
      </c>
    </row>
    <row r="128" spans="1:18" ht="15.75" x14ac:dyDescent="0.45">
      <c r="A128" s="311" t="s">
        <v>520</v>
      </c>
      <c r="B128" s="311">
        <v>14</v>
      </c>
      <c r="C128" s="311">
        <v>3</v>
      </c>
      <c r="D128" s="328" t="s">
        <v>341</v>
      </c>
      <c r="E128" s="313">
        <v>44642</v>
      </c>
      <c r="F128" s="314">
        <f t="shared" si="5"/>
        <v>10</v>
      </c>
      <c r="G128" s="315">
        <f t="shared" si="6"/>
        <v>21</v>
      </c>
      <c r="H128" s="315">
        <f t="shared" si="7"/>
        <v>-1</v>
      </c>
      <c r="I128" s="261" t="s">
        <v>171</v>
      </c>
      <c r="J128" s="311">
        <v>524690</v>
      </c>
      <c r="K128" s="311">
        <v>218782</v>
      </c>
      <c r="L128" s="317">
        <v>20.5</v>
      </c>
      <c r="M128" s="317">
        <v>22.4</v>
      </c>
      <c r="N128" s="319">
        <v>4.7</v>
      </c>
      <c r="O128" s="319">
        <v>4.7</v>
      </c>
      <c r="P128" s="320"/>
      <c r="Q128" s="321">
        <f t="shared" si="8"/>
        <v>9.2682926829268162</v>
      </c>
      <c r="R128" s="322">
        <f t="shared" si="9"/>
        <v>51.911500000000011</v>
      </c>
    </row>
    <row r="129" spans="1:18" ht="15.75" x14ac:dyDescent="0.45">
      <c r="A129" s="311" t="s">
        <v>521</v>
      </c>
      <c r="B129" s="311">
        <v>15</v>
      </c>
      <c r="C129" s="311">
        <v>4</v>
      </c>
      <c r="D129" s="328" t="s">
        <v>341</v>
      </c>
      <c r="E129" s="313">
        <v>44642</v>
      </c>
      <c r="F129" s="314">
        <f t="shared" si="5"/>
        <v>10</v>
      </c>
      <c r="G129" s="315">
        <f t="shared" si="6"/>
        <v>21</v>
      </c>
      <c r="H129" s="315">
        <f t="shared" si="7"/>
        <v>-1</v>
      </c>
      <c r="I129" s="264"/>
      <c r="J129" s="311">
        <v>524691</v>
      </c>
      <c r="K129" s="311">
        <v>218782</v>
      </c>
      <c r="L129" s="317">
        <v>23.5</v>
      </c>
      <c r="M129" s="317">
        <v>25</v>
      </c>
      <c r="N129" s="319">
        <v>13.4</v>
      </c>
      <c r="O129" s="319">
        <v>11</v>
      </c>
      <c r="P129" s="320"/>
      <c r="Q129" s="321">
        <f t="shared" si="8"/>
        <v>6.3829787234042534</v>
      </c>
      <c r="R129" s="322">
        <f t="shared" si="9"/>
        <v>810.7</v>
      </c>
    </row>
    <row r="130" spans="1:18" ht="16.149999999999999" thickBot="1" x14ac:dyDescent="0.5">
      <c r="A130" s="311" t="s">
        <v>523</v>
      </c>
      <c r="B130" s="311">
        <v>17</v>
      </c>
      <c r="C130" s="311">
        <v>1</v>
      </c>
      <c r="D130" s="329" t="s">
        <v>342</v>
      </c>
      <c r="E130" s="313">
        <v>44642</v>
      </c>
      <c r="F130" s="314">
        <f t="shared" si="5"/>
        <v>10</v>
      </c>
      <c r="G130" s="315">
        <f t="shared" si="6"/>
        <v>21</v>
      </c>
      <c r="H130" s="315">
        <f t="shared" si="7"/>
        <v>-1</v>
      </c>
      <c r="I130" s="336" t="s">
        <v>171</v>
      </c>
      <c r="J130" s="311">
        <v>524693</v>
      </c>
      <c r="K130" s="311">
        <v>218783</v>
      </c>
      <c r="L130" s="317">
        <v>20.2</v>
      </c>
      <c r="M130" s="317">
        <v>21.2</v>
      </c>
      <c r="N130" s="319">
        <v>8</v>
      </c>
      <c r="O130" s="319">
        <v>6.2</v>
      </c>
      <c r="P130" s="320"/>
      <c r="Q130" s="321">
        <f t="shared" si="8"/>
        <v>4.9504950495049549</v>
      </c>
      <c r="R130" s="322">
        <f t="shared" si="9"/>
        <v>153.76000000000002</v>
      </c>
    </row>
    <row r="131" spans="1:18" ht="16.149999999999999" thickBot="1" x14ac:dyDescent="0.5">
      <c r="A131" s="311" t="s">
        <v>524</v>
      </c>
      <c r="B131" s="311">
        <v>18</v>
      </c>
      <c r="C131" s="311">
        <v>2</v>
      </c>
      <c r="D131" s="329" t="s">
        <v>342</v>
      </c>
      <c r="E131" s="313">
        <v>44642</v>
      </c>
      <c r="F131" s="314">
        <f t="shared" si="5"/>
        <v>10</v>
      </c>
      <c r="G131" s="315">
        <f t="shared" si="6"/>
        <v>21</v>
      </c>
      <c r="H131" s="315">
        <f t="shared" si="7"/>
        <v>-1</v>
      </c>
      <c r="I131" s="267" t="s">
        <v>418</v>
      </c>
      <c r="J131" s="311">
        <v>524694</v>
      </c>
      <c r="K131" s="311">
        <v>218783</v>
      </c>
      <c r="L131" s="317">
        <v>18.7</v>
      </c>
      <c r="M131" s="317">
        <v>19.5</v>
      </c>
      <c r="N131" s="319">
        <v>7.7</v>
      </c>
      <c r="O131" s="319">
        <v>7.3</v>
      </c>
      <c r="P131" s="320"/>
      <c r="Q131" s="321">
        <f t="shared" si="8"/>
        <v>4.2780748663101553</v>
      </c>
      <c r="R131" s="322">
        <f t="shared" si="9"/>
        <v>205.16649999999998</v>
      </c>
    </row>
    <row r="132" spans="1:18" ht="16.149999999999999" thickBot="1" x14ac:dyDescent="0.5">
      <c r="A132" s="311" t="s">
        <v>525</v>
      </c>
      <c r="B132" s="311">
        <v>19</v>
      </c>
      <c r="C132" s="311">
        <v>3</v>
      </c>
      <c r="D132" s="329" t="s">
        <v>342</v>
      </c>
      <c r="E132" s="313">
        <v>44642</v>
      </c>
      <c r="F132" s="314">
        <f t="shared" si="5"/>
        <v>10</v>
      </c>
      <c r="G132" s="315">
        <f t="shared" si="6"/>
        <v>21</v>
      </c>
      <c r="H132" s="315">
        <f t="shared" si="7"/>
        <v>-1</v>
      </c>
      <c r="I132" s="266" t="s">
        <v>170</v>
      </c>
      <c r="J132" s="311">
        <v>524695</v>
      </c>
      <c r="K132" s="311">
        <v>218783</v>
      </c>
      <c r="L132" s="317">
        <v>18.7</v>
      </c>
      <c r="M132" s="317">
        <v>20.7</v>
      </c>
      <c r="N132" s="319">
        <v>10.9</v>
      </c>
      <c r="O132" s="319">
        <v>8.4</v>
      </c>
      <c r="P132" s="320"/>
      <c r="Q132" s="321">
        <f t="shared" si="8"/>
        <v>10.695187165775399</v>
      </c>
      <c r="R132" s="322">
        <f t="shared" si="9"/>
        <v>384.55200000000002</v>
      </c>
    </row>
    <row r="133" spans="1:18" ht="16.149999999999999" thickBot="1" x14ac:dyDescent="0.5">
      <c r="A133" s="311" t="s">
        <v>526</v>
      </c>
      <c r="B133" s="311">
        <v>20</v>
      </c>
      <c r="C133" s="311">
        <v>4</v>
      </c>
      <c r="D133" s="329" t="s">
        <v>342</v>
      </c>
      <c r="E133" s="313">
        <v>44642</v>
      </c>
      <c r="F133" s="314">
        <f t="shared" si="5"/>
        <v>10</v>
      </c>
      <c r="G133" s="315">
        <f t="shared" si="6"/>
        <v>21</v>
      </c>
      <c r="H133" s="315">
        <f t="shared" si="7"/>
        <v>-1</v>
      </c>
      <c r="I133" s="266" t="s">
        <v>170</v>
      </c>
      <c r="J133" s="311">
        <v>524696</v>
      </c>
      <c r="K133" s="311">
        <v>218783</v>
      </c>
      <c r="L133" s="317">
        <v>18.899999999999999</v>
      </c>
      <c r="M133" s="317">
        <v>20.2</v>
      </c>
      <c r="N133" s="319">
        <v>8</v>
      </c>
      <c r="O133" s="319">
        <v>7</v>
      </c>
      <c r="P133" s="320"/>
      <c r="Q133" s="321">
        <f t="shared" si="8"/>
        <v>6.8783068783068835</v>
      </c>
      <c r="R133" s="322">
        <f t="shared" si="9"/>
        <v>196</v>
      </c>
    </row>
    <row r="134" spans="1:18" ht="16.149999999999999" thickBot="1" x14ac:dyDescent="0.5">
      <c r="A134" s="311" t="s">
        <v>527</v>
      </c>
      <c r="B134" s="311">
        <v>21</v>
      </c>
      <c r="C134" s="311">
        <v>0</v>
      </c>
      <c r="D134" s="330" t="s">
        <v>343</v>
      </c>
      <c r="E134" s="313">
        <v>44642</v>
      </c>
      <c r="F134" s="314">
        <f t="shared" si="5"/>
        <v>10</v>
      </c>
      <c r="G134" s="315">
        <f t="shared" si="6"/>
        <v>21</v>
      </c>
      <c r="H134" s="315">
        <f t="shared" si="7"/>
        <v>-1</v>
      </c>
      <c r="I134" s="336" t="s">
        <v>171</v>
      </c>
      <c r="J134" s="311">
        <v>524697</v>
      </c>
      <c r="K134" s="311">
        <v>218784</v>
      </c>
      <c r="L134" s="317">
        <v>20.3</v>
      </c>
      <c r="M134" s="317">
        <v>21.4</v>
      </c>
      <c r="N134" s="319">
        <v>3.6</v>
      </c>
      <c r="O134" s="319">
        <v>3.6</v>
      </c>
      <c r="P134" s="320"/>
      <c r="Q134" s="321">
        <f t="shared" si="8"/>
        <v>5.4187192118226424</v>
      </c>
      <c r="R134" s="322">
        <f t="shared" si="9"/>
        <v>23.328000000000003</v>
      </c>
    </row>
    <row r="135" spans="1:18" ht="16.149999999999999" thickBot="1" x14ac:dyDescent="0.5">
      <c r="A135" s="311" t="s">
        <v>528</v>
      </c>
      <c r="B135" s="311">
        <v>22</v>
      </c>
      <c r="C135" s="311">
        <v>1</v>
      </c>
      <c r="D135" s="330" t="s">
        <v>343</v>
      </c>
      <c r="E135" s="313">
        <v>44642</v>
      </c>
      <c r="F135" s="314">
        <f t="shared" si="5"/>
        <v>10</v>
      </c>
      <c r="G135" s="315">
        <f t="shared" si="6"/>
        <v>21</v>
      </c>
      <c r="H135" s="315">
        <f t="shared" si="7"/>
        <v>-1</v>
      </c>
      <c r="I135" s="266" t="s">
        <v>170</v>
      </c>
      <c r="J135" s="311">
        <v>524698</v>
      </c>
      <c r="K135" s="311">
        <v>218784</v>
      </c>
      <c r="L135" s="317">
        <v>19.7</v>
      </c>
      <c r="M135" s="317">
        <v>22.5</v>
      </c>
      <c r="N135" s="319">
        <v>7.8</v>
      </c>
      <c r="O135" s="319">
        <v>5.6</v>
      </c>
      <c r="P135" s="320"/>
      <c r="Q135" s="321">
        <f t="shared" si="8"/>
        <v>14.213197969543145</v>
      </c>
      <c r="R135" s="322">
        <f t="shared" si="9"/>
        <v>122.30399999999999</v>
      </c>
    </row>
    <row r="136" spans="1:18" ht="16.149999999999999" thickBot="1" x14ac:dyDescent="0.5">
      <c r="A136" s="311" t="s">
        <v>529</v>
      </c>
      <c r="B136" s="311">
        <v>23</v>
      </c>
      <c r="C136" s="311">
        <v>2</v>
      </c>
      <c r="D136" s="330" t="s">
        <v>343</v>
      </c>
      <c r="E136" s="313">
        <v>44642</v>
      </c>
      <c r="F136" s="314">
        <f t="shared" si="5"/>
        <v>10</v>
      </c>
      <c r="G136" s="315">
        <f t="shared" si="6"/>
        <v>21</v>
      </c>
      <c r="H136" s="315">
        <f t="shared" si="7"/>
        <v>-1</v>
      </c>
      <c r="I136" s="258" t="s">
        <v>418</v>
      </c>
      <c r="J136" s="311">
        <v>524699</v>
      </c>
      <c r="K136" s="311">
        <v>218784</v>
      </c>
      <c r="L136" s="317">
        <v>18.899999999999999</v>
      </c>
      <c r="M136" s="317">
        <v>20.7</v>
      </c>
      <c r="N136" s="319">
        <v>6.3</v>
      </c>
      <c r="O136" s="319">
        <v>4</v>
      </c>
      <c r="P136" s="320"/>
      <c r="Q136" s="321">
        <f t="shared" si="8"/>
        <v>9.5238095238095344</v>
      </c>
      <c r="R136" s="322">
        <f t="shared" si="9"/>
        <v>50.4</v>
      </c>
    </row>
    <row r="137" spans="1:18" ht="16.149999999999999" thickBot="1" x14ac:dyDescent="0.5">
      <c r="A137" s="311" t="s">
        <v>531</v>
      </c>
      <c r="B137" s="311">
        <v>25</v>
      </c>
      <c r="C137" s="311">
        <v>4</v>
      </c>
      <c r="D137" s="330" t="s">
        <v>343</v>
      </c>
      <c r="E137" s="313">
        <v>44642</v>
      </c>
      <c r="F137" s="314">
        <f t="shared" si="5"/>
        <v>10</v>
      </c>
      <c r="G137" s="315">
        <f t="shared" si="6"/>
        <v>21</v>
      </c>
      <c r="H137" s="315">
        <f t="shared" si="7"/>
        <v>-1</v>
      </c>
      <c r="I137" s="259" t="s">
        <v>170</v>
      </c>
      <c r="J137" s="311">
        <v>524701</v>
      </c>
      <c r="K137" s="311">
        <v>218784</v>
      </c>
      <c r="L137" s="317">
        <v>21.7</v>
      </c>
      <c r="M137" s="317">
        <v>23</v>
      </c>
      <c r="N137" s="319">
        <v>4.0999999999999996</v>
      </c>
      <c r="O137" s="319">
        <v>2.2000000000000002</v>
      </c>
      <c r="P137" s="320"/>
      <c r="Q137" s="321">
        <f t="shared" si="8"/>
        <v>5.9907834101382562</v>
      </c>
      <c r="R137" s="322">
        <f t="shared" si="9"/>
        <v>9.9220000000000006</v>
      </c>
    </row>
    <row r="138" spans="1:18" ht="16.149999999999999" thickBot="1" x14ac:dyDescent="0.5">
      <c r="A138" s="311" t="s">
        <v>532</v>
      </c>
      <c r="B138" s="311">
        <v>26</v>
      </c>
      <c r="C138" s="311">
        <v>0</v>
      </c>
      <c r="D138" s="331" t="s">
        <v>344</v>
      </c>
      <c r="E138" s="313">
        <v>44642</v>
      </c>
      <c r="F138" s="314">
        <f t="shared" si="5"/>
        <v>10</v>
      </c>
      <c r="G138" s="315">
        <f t="shared" si="6"/>
        <v>21</v>
      </c>
      <c r="H138" s="315">
        <f t="shared" si="7"/>
        <v>-1</v>
      </c>
      <c r="I138" s="259" t="s">
        <v>170</v>
      </c>
      <c r="J138" s="311">
        <v>524702</v>
      </c>
      <c r="K138" s="311">
        <v>218785</v>
      </c>
      <c r="L138" s="317">
        <v>19.7</v>
      </c>
      <c r="M138" s="317">
        <v>20.7</v>
      </c>
      <c r="N138" s="319">
        <v>3.3</v>
      </c>
      <c r="O138" s="319">
        <v>2.8</v>
      </c>
      <c r="P138" s="320"/>
      <c r="Q138" s="321">
        <f t="shared" si="8"/>
        <v>5.0761421319796884</v>
      </c>
      <c r="R138" s="322">
        <f t="shared" si="9"/>
        <v>12.935999999999996</v>
      </c>
    </row>
    <row r="139" spans="1:18" ht="16.149999999999999" thickBot="1" x14ac:dyDescent="0.5">
      <c r="A139" s="311" t="s">
        <v>533</v>
      </c>
      <c r="B139" s="311">
        <v>27</v>
      </c>
      <c r="C139" s="311">
        <v>1</v>
      </c>
      <c r="D139" s="331" t="s">
        <v>344</v>
      </c>
      <c r="E139" s="313">
        <v>44642</v>
      </c>
      <c r="F139" s="314">
        <f t="shared" si="5"/>
        <v>10</v>
      </c>
      <c r="G139" s="315">
        <f t="shared" si="6"/>
        <v>21</v>
      </c>
      <c r="H139" s="315">
        <f t="shared" si="7"/>
        <v>-1</v>
      </c>
      <c r="I139" s="258" t="s">
        <v>418</v>
      </c>
      <c r="J139" s="311">
        <v>524703</v>
      </c>
      <c r="K139" s="311">
        <v>218785</v>
      </c>
      <c r="L139" s="317">
        <v>19.399999999999999</v>
      </c>
      <c r="M139" s="317">
        <v>21.2</v>
      </c>
      <c r="N139" s="319">
        <v>8.9</v>
      </c>
      <c r="O139" s="319">
        <v>6.2</v>
      </c>
      <c r="P139" s="320"/>
      <c r="Q139" s="321">
        <f t="shared" si="8"/>
        <v>9.278350515463929</v>
      </c>
      <c r="R139" s="322">
        <f t="shared" si="9"/>
        <v>171.05800000000002</v>
      </c>
    </row>
    <row r="140" spans="1:18" ht="16.149999999999999" thickBot="1" x14ac:dyDescent="0.5">
      <c r="A140" s="311" t="s">
        <v>535</v>
      </c>
      <c r="B140" s="311">
        <v>29</v>
      </c>
      <c r="C140" s="311">
        <v>3</v>
      </c>
      <c r="D140" s="331" t="s">
        <v>344</v>
      </c>
      <c r="E140" s="313">
        <v>44642</v>
      </c>
      <c r="F140" s="314">
        <f t="shared" si="5"/>
        <v>10</v>
      </c>
      <c r="G140" s="315">
        <f t="shared" si="6"/>
        <v>21</v>
      </c>
      <c r="H140" s="315">
        <f t="shared" si="7"/>
        <v>-1</v>
      </c>
      <c r="I140" s="259" t="s">
        <v>170</v>
      </c>
      <c r="J140" s="311">
        <v>524705</v>
      </c>
      <c r="K140" s="311">
        <v>218785</v>
      </c>
      <c r="L140" s="317">
        <v>17.600000000000001</v>
      </c>
      <c r="M140" s="317">
        <v>18.3</v>
      </c>
      <c r="N140" s="319">
        <v>7.9</v>
      </c>
      <c r="O140" s="319">
        <v>4.7</v>
      </c>
      <c r="P140" s="320"/>
      <c r="Q140" s="321">
        <f t="shared" si="8"/>
        <v>3.9772727272727293</v>
      </c>
      <c r="R140" s="322">
        <f t="shared" si="9"/>
        <v>87.255500000000012</v>
      </c>
    </row>
    <row r="141" spans="1:18" ht="16.149999999999999" thickBot="1" x14ac:dyDescent="0.5">
      <c r="A141" s="311" t="s">
        <v>508</v>
      </c>
      <c r="B141" s="311">
        <v>2</v>
      </c>
      <c r="C141" s="311">
        <v>1</v>
      </c>
      <c r="D141" s="312" t="s">
        <v>337</v>
      </c>
      <c r="E141" s="313">
        <v>44644</v>
      </c>
      <c r="F141" s="314">
        <f t="shared" si="5"/>
        <v>10.285714285714286</v>
      </c>
      <c r="G141" s="315">
        <f t="shared" si="6"/>
        <v>23</v>
      </c>
      <c r="H141" s="315">
        <f t="shared" si="7"/>
        <v>1</v>
      </c>
      <c r="I141" s="256" t="s">
        <v>171</v>
      </c>
      <c r="J141" s="311">
        <v>524678</v>
      </c>
      <c r="K141" s="311">
        <v>218780</v>
      </c>
      <c r="L141" s="317">
        <v>20.2</v>
      </c>
      <c r="M141" s="317">
        <v>20.5</v>
      </c>
      <c r="N141" s="319">
        <v>10.8</v>
      </c>
      <c r="O141" s="319">
        <v>6.7</v>
      </c>
      <c r="P141" s="320"/>
      <c r="Q141" s="321">
        <f t="shared" si="8"/>
        <v>1.4851485148514865</v>
      </c>
      <c r="R141" s="322">
        <f t="shared" si="9"/>
        <v>242.40600000000006</v>
      </c>
    </row>
    <row r="142" spans="1:18" ht="16.149999999999999" thickBot="1" x14ac:dyDescent="0.5">
      <c r="A142" s="311" t="s">
        <v>509</v>
      </c>
      <c r="B142" s="311">
        <v>3</v>
      </c>
      <c r="C142" s="311">
        <v>2</v>
      </c>
      <c r="D142" s="312" t="s">
        <v>337</v>
      </c>
      <c r="E142" s="313">
        <v>44644</v>
      </c>
      <c r="F142" s="314">
        <f t="shared" si="5"/>
        <v>10.285714285714286</v>
      </c>
      <c r="G142" s="315">
        <f t="shared" si="6"/>
        <v>23</v>
      </c>
      <c r="H142" s="315">
        <f t="shared" si="7"/>
        <v>1</v>
      </c>
      <c r="I142" s="257" t="s">
        <v>170</v>
      </c>
      <c r="J142" s="311">
        <v>524679</v>
      </c>
      <c r="K142" s="311">
        <v>218780</v>
      </c>
      <c r="L142" s="317">
        <v>22</v>
      </c>
      <c r="M142" s="317">
        <v>22.5</v>
      </c>
      <c r="N142" s="319">
        <v>7.6</v>
      </c>
      <c r="O142" s="319">
        <v>6.6</v>
      </c>
      <c r="P142" s="320"/>
      <c r="Q142" s="321">
        <f t="shared" si="8"/>
        <v>2.2727272727272707</v>
      </c>
      <c r="R142" s="322">
        <f t="shared" si="9"/>
        <v>165.52799999999999</v>
      </c>
    </row>
    <row r="143" spans="1:18" ht="15.75" x14ac:dyDescent="0.45">
      <c r="A143" s="311" t="s">
        <v>510</v>
      </c>
      <c r="B143" s="311">
        <v>4</v>
      </c>
      <c r="C143" s="311">
        <v>3</v>
      </c>
      <c r="D143" s="312" t="s">
        <v>337</v>
      </c>
      <c r="E143" s="313">
        <v>44644</v>
      </c>
      <c r="F143" s="314">
        <f t="shared" si="5"/>
        <v>10.285714285714286</v>
      </c>
      <c r="G143" s="315">
        <f t="shared" si="6"/>
        <v>23</v>
      </c>
      <c r="H143" s="315">
        <f t="shared" si="7"/>
        <v>1</v>
      </c>
      <c r="I143" s="258" t="s">
        <v>418</v>
      </c>
      <c r="J143" s="311">
        <v>524680</v>
      </c>
      <c r="K143" s="311">
        <v>218780</v>
      </c>
      <c r="L143" s="317">
        <v>19.899999999999999</v>
      </c>
      <c r="M143" s="317">
        <v>21.2</v>
      </c>
      <c r="N143" s="319">
        <v>3.7</v>
      </c>
      <c r="O143" s="319">
        <v>3.7</v>
      </c>
      <c r="P143" s="320"/>
      <c r="Q143" s="321">
        <f t="shared" si="8"/>
        <v>6.5326633165829096</v>
      </c>
      <c r="R143" s="322">
        <f t="shared" si="9"/>
        <v>25.326500000000003</v>
      </c>
    </row>
    <row r="144" spans="1:18" ht="15.75" x14ac:dyDescent="0.45">
      <c r="A144" s="311" t="s">
        <v>511</v>
      </c>
      <c r="B144" s="311">
        <v>5</v>
      </c>
      <c r="C144" s="311">
        <v>4</v>
      </c>
      <c r="D144" s="312" t="s">
        <v>337</v>
      </c>
      <c r="E144" s="313">
        <v>44644</v>
      </c>
      <c r="F144" s="314">
        <f t="shared" si="5"/>
        <v>10.285714285714286</v>
      </c>
      <c r="G144" s="315">
        <f t="shared" si="6"/>
        <v>23</v>
      </c>
      <c r="H144" s="315">
        <f t="shared" si="7"/>
        <v>1</v>
      </c>
      <c r="I144" s="262"/>
      <c r="J144" s="311">
        <v>524681</v>
      </c>
      <c r="K144" s="311">
        <v>218780</v>
      </c>
      <c r="L144" s="317">
        <v>22.6</v>
      </c>
      <c r="M144" s="317"/>
      <c r="N144" s="319"/>
      <c r="O144" s="319"/>
      <c r="P144" s="320"/>
      <c r="Q144" s="321" t="str">
        <f t="shared" si="8"/>
        <v/>
      </c>
      <c r="R144" s="322" t="str">
        <f t="shared" si="9"/>
        <v/>
      </c>
    </row>
    <row r="145" spans="1:18" ht="15.75" x14ac:dyDescent="0.45">
      <c r="A145" s="311" t="s">
        <v>512</v>
      </c>
      <c r="B145" s="311">
        <v>6</v>
      </c>
      <c r="C145" s="311">
        <v>0</v>
      </c>
      <c r="D145" s="327" t="s">
        <v>339</v>
      </c>
      <c r="E145" s="313">
        <v>44644</v>
      </c>
      <c r="F145" s="314">
        <f t="shared" si="5"/>
        <v>10.285714285714286</v>
      </c>
      <c r="G145" s="315">
        <f t="shared" si="6"/>
        <v>23</v>
      </c>
      <c r="H145" s="315">
        <f t="shared" si="7"/>
        <v>1</v>
      </c>
      <c r="I145" s="265"/>
      <c r="J145" s="311">
        <v>524682</v>
      </c>
      <c r="K145" s="311">
        <v>218781</v>
      </c>
      <c r="L145" s="317">
        <v>21.4</v>
      </c>
      <c r="M145" s="317"/>
      <c r="N145" s="319"/>
      <c r="O145" s="319"/>
      <c r="P145" s="320"/>
      <c r="Q145" s="321" t="str">
        <f t="shared" si="8"/>
        <v/>
      </c>
      <c r="R145" s="322" t="str">
        <f t="shared" si="9"/>
        <v/>
      </c>
    </row>
    <row r="146" spans="1:18" ht="15.75" x14ac:dyDescent="0.45">
      <c r="A146" s="311" t="s">
        <v>513</v>
      </c>
      <c r="B146" s="311">
        <v>7</v>
      </c>
      <c r="C146" s="311">
        <v>1</v>
      </c>
      <c r="D146" s="327" t="s">
        <v>339</v>
      </c>
      <c r="E146" s="313">
        <v>44644</v>
      </c>
      <c r="F146" s="314">
        <f t="shared" si="5"/>
        <v>10.285714285714286</v>
      </c>
      <c r="G146" s="315">
        <f t="shared" si="6"/>
        <v>23</v>
      </c>
      <c r="H146" s="315">
        <f t="shared" si="7"/>
        <v>1</v>
      </c>
      <c r="I146" s="260" t="s">
        <v>418</v>
      </c>
      <c r="J146" s="311">
        <v>524683</v>
      </c>
      <c r="K146" s="311">
        <v>218781</v>
      </c>
      <c r="L146" s="317">
        <v>20.9</v>
      </c>
      <c r="M146" s="317">
        <v>22.4</v>
      </c>
      <c r="N146" s="319">
        <v>7.5</v>
      </c>
      <c r="O146" s="319">
        <v>6.3</v>
      </c>
      <c r="P146" s="320"/>
      <c r="Q146" s="321">
        <f t="shared" si="8"/>
        <v>7.1770334928229707</v>
      </c>
      <c r="R146" s="322">
        <f t="shared" si="9"/>
        <v>148.83750000000001</v>
      </c>
    </row>
    <row r="147" spans="1:18" ht="15.75" x14ac:dyDescent="0.45">
      <c r="A147" s="311" t="s">
        <v>514</v>
      </c>
      <c r="B147" s="311">
        <v>8</v>
      </c>
      <c r="C147" s="311">
        <v>2</v>
      </c>
      <c r="D147" s="327" t="s">
        <v>339</v>
      </c>
      <c r="E147" s="313">
        <v>44644</v>
      </c>
      <c r="F147" s="314">
        <f t="shared" si="5"/>
        <v>10.285714285714286</v>
      </c>
      <c r="G147" s="315">
        <f t="shared" si="6"/>
        <v>23</v>
      </c>
      <c r="H147" s="315">
        <f t="shared" si="7"/>
        <v>1</v>
      </c>
      <c r="I147" s="265" t="s">
        <v>170</v>
      </c>
      <c r="J147" s="311">
        <v>524684</v>
      </c>
      <c r="K147" s="311">
        <v>218781</v>
      </c>
      <c r="L147" s="317">
        <v>22.7</v>
      </c>
      <c r="M147" s="317">
        <v>24.5</v>
      </c>
      <c r="N147" s="319">
        <v>12</v>
      </c>
      <c r="O147" s="319">
        <v>10.3</v>
      </c>
      <c r="P147" s="320"/>
      <c r="Q147" s="321">
        <f t="shared" si="8"/>
        <v>7.9295154185021977</v>
      </c>
      <c r="R147" s="322">
        <f t="shared" si="9"/>
        <v>636.54000000000008</v>
      </c>
    </row>
    <row r="148" spans="1:18" ht="15.75" x14ac:dyDescent="0.45">
      <c r="A148" s="311" t="s">
        <v>515</v>
      </c>
      <c r="B148" s="311">
        <v>9</v>
      </c>
      <c r="C148" s="311">
        <v>3</v>
      </c>
      <c r="D148" s="327" t="s">
        <v>339</v>
      </c>
      <c r="E148" s="313">
        <v>44644</v>
      </c>
      <c r="F148" s="314">
        <f t="shared" si="5"/>
        <v>10.285714285714286</v>
      </c>
      <c r="G148" s="315">
        <f t="shared" si="6"/>
        <v>23</v>
      </c>
      <c r="H148" s="315">
        <f t="shared" si="7"/>
        <v>1</v>
      </c>
      <c r="I148" s="263"/>
      <c r="J148" s="311">
        <v>524685</v>
      </c>
      <c r="K148" s="311">
        <v>218781</v>
      </c>
      <c r="L148" s="317">
        <v>21.3</v>
      </c>
      <c r="M148" s="317"/>
      <c r="N148" s="319"/>
      <c r="O148" s="319"/>
      <c r="P148" s="320"/>
      <c r="Q148" s="321" t="str">
        <f t="shared" si="8"/>
        <v/>
      </c>
      <c r="R148" s="322" t="str">
        <f t="shared" si="9"/>
        <v/>
      </c>
    </row>
    <row r="149" spans="1:18" ht="15.75" x14ac:dyDescent="0.45">
      <c r="A149" s="311" t="s">
        <v>516</v>
      </c>
      <c r="B149" s="311">
        <v>10</v>
      </c>
      <c r="C149" s="311">
        <v>4</v>
      </c>
      <c r="D149" s="327" t="s">
        <v>339</v>
      </c>
      <c r="E149" s="313">
        <v>44644</v>
      </c>
      <c r="F149" s="314">
        <f t="shared" si="5"/>
        <v>10.285714285714286</v>
      </c>
      <c r="G149" s="315">
        <f t="shared" si="6"/>
        <v>23</v>
      </c>
      <c r="H149" s="315">
        <f t="shared" si="7"/>
        <v>1</v>
      </c>
      <c r="I149" s="262"/>
      <c r="J149" s="311">
        <v>524686</v>
      </c>
      <c r="K149" s="311">
        <v>218781</v>
      </c>
      <c r="L149" s="317">
        <v>21.9</v>
      </c>
      <c r="M149" s="317"/>
      <c r="N149" s="319"/>
      <c r="O149" s="319"/>
      <c r="P149" s="320"/>
      <c r="Q149" s="321" t="str">
        <f t="shared" si="8"/>
        <v/>
      </c>
      <c r="R149" s="322" t="str">
        <f t="shared" si="9"/>
        <v/>
      </c>
    </row>
    <row r="150" spans="1:18" ht="15.75" x14ac:dyDescent="0.45">
      <c r="A150" s="311" t="s">
        <v>517</v>
      </c>
      <c r="B150" s="311">
        <v>11</v>
      </c>
      <c r="C150" s="311">
        <v>0</v>
      </c>
      <c r="D150" s="328" t="s">
        <v>341</v>
      </c>
      <c r="E150" s="313">
        <v>44644</v>
      </c>
      <c r="F150" s="314">
        <f t="shared" si="5"/>
        <v>10.285714285714286</v>
      </c>
      <c r="G150" s="315">
        <f t="shared" si="6"/>
        <v>23</v>
      </c>
      <c r="H150" s="315">
        <f t="shared" si="7"/>
        <v>1</v>
      </c>
      <c r="I150" s="261" t="s">
        <v>171</v>
      </c>
      <c r="J150" s="311">
        <v>524687</v>
      </c>
      <c r="K150" s="311">
        <v>218782</v>
      </c>
      <c r="L150" s="317">
        <v>17.399999999999999</v>
      </c>
      <c r="M150" s="317">
        <v>18.8</v>
      </c>
      <c r="N150" s="319">
        <v>8.1</v>
      </c>
      <c r="O150" s="319">
        <v>6.8</v>
      </c>
      <c r="P150" s="320"/>
      <c r="Q150" s="321">
        <f t="shared" si="8"/>
        <v>8.0459770114942764</v>
      </c>
      <c r="R150" s="322">
        <f t="shared" si="9"/>
        <v>187.27199999999999</v>
      </c>
    </row>
    <row r="151" spans="1:18" ht="15.75" x14ac:dyDescent="0.45">
      <c r="A151" s="311" t="s">
        <v>518</v>
      </c>
      <c r="B151" s="311">
        <v>12</v>
      </c>
      <c r="C151" s="311">
        <v>1</v>
      </c>
      <c r="D151" s="328" t="s">
        <v>341</v>
      </c>
      <c r="E151" s="313">
        <v>44644</v>
      </c>
      <c r="F151" s="314">
        <f t="shared" si="5"/>
        <v>10.285714285714286</v>
      </c>
      <c r="G151" s="315">
        <f t="shared" si="6"/>
        <v>23</v>
      </c>
      <c r="H151" s="315">
        <f t="shared" si="7"/>
        <v>1</v>
      </c>
      <c r="I151" s="260" t="s">
        <v>418</v>
      </c>
      <c r="J151" s="311">
        <v>524688</v>
      </c>
      <c r="K151" s="311">
        <v>218782</v>
      </c>
      <c r="L151" s="317">
        <v>22.8</v>
      </c>
      <c r="M151" s="317">
        <v>23.4</v>
      </c>
      <c r="N151" s="319">
        <v>9.3000000000000007</v>
      </c>
      <c r="O151" s="319">
        <v>7.6</v>
      </c>
      <c r="P151" s="320"/>
      <c r="Q151" s="321">
        <f t="shared" si="8"/>
        <v>2.631578947368407</v>
      </c>
      <c r="R151" s="322">
        <f t="shared" si="9"/>
        <v>268.584</v>
      </c>
    </row>
    <row r="152" spans="1:18" ht="15.75" x14ac:dyDescent="0.45">
      <c r="A152" s="311" t="s">
        <v>519</v>
      </c>
      <c r="B152" s="311">
        <v>13</v>
      </c>
      <c r="C152" s="311">
        <v>2</v>
      </c>
      <c r="D152" s="328" t="s">
        <v>341</v>
      </c>
      <c r="E152" s="313">
        <v>44644</v>
      </c>
      <c r="F152" s="314">
        <f t="shared" si="5"/>
        <v>10.285714285714286</v>
      </c>
      <c r="G152" s="315">
        <f t="shared" si="6"/>
        <v>23</v>
      </c>
      <c r="H152" s="315">
        <f t="shared" si="7"/>
        <v>1</v>
      </c>
      <c r="I152" s="261" t="s">
        <v>171</v>
      </c>
      <c r="J152" s="311">
        <v>524689</v>
      </c>
      <c r="K152" s="311">
        <v>218782</v>
      </c>
      <c r="L152" s="317">
        <v>23.4</v>
      </c>
      <c r="M152" s="317">
        <v>23.4</v>
      </c>
      <c r="N152" s="319">
        <v>10.9</v>
      </c>
      <c r="O152" s="319">
        <v>8.5</v>
      </c>
      <c r="P152" s="320"/>
      <c r="Q152" s="321">
        <f t="shared" si="8"/>
        <v>0</v>
      </c>
      <c r="R152" s="322">
        <f t="shared" si="9"/>
        <v>393.76250000000005</v>
      </c>
    </row>
    <row r="153" spans="1:18" ht="15.75" x14ac:dyDescent="0.45">
      <c r="A153" s="311" t="s">
        <v>520</v>
      </c>
      <c r="B153" s="311">
        <v>14</v>
      </c>
      <c r="C153" s="311">
        <v>3</v>
      </c>
      <c r="D153" s="328" t="s">
        <v>341</v>
      </c>
      <c r="E153" s="313">
        <v>44644</v>
      </c>
      <c r="F153" s="314">
        <f t="shared" si="5"/>
        <v>10.285714285714286</v>
      </c>
      <c r="G153" s="315">
        <f t="shared" si="6"/>
        <v>23</v>
      </c>
      <c r="H153" s="315">
        <f t="shared" si="7"/>
        <v>1</v>
      </c>
      <c r="I153" s="261" t="s">
        <v>171</v>
      </c>
      <c r="J153" s="311">
        <v>524690</v>
      </c>
      <c r="K153" s="311">
        <v>218782</v>
      </c>
      <c r="L153" s="317">
        <v>20.5</v>
      </c>
      <c r="M153" s="317">
        <v>21.9</v>
      </c>
      <c r="N153" s="319">
        <v>5.6</v>
      </c>
      <c r="O153" s="319">
        <v>5</v>
      </c>
      <c r="P153" s="320"/>
      <c r="Q153" s="321">
        <f t="shared" si="8"/>
        <v>6.8292682926829107</v>
      </c>
      <c r="R153" s="322">
        <f t="shared" si="9"/>
        <v>70</v>
      </c>
    </row>
    <row r="154" spans="1:18" ht="15.75" x14ac:dyDescent="0.45">
      <c r="A154" s="311" t="s">
        <v>521</v>
      </c>
      <c r="B154" s="311">
        <v>15</v>
      </c>
      <c r="C154" s="311">
        <v>4</v>
      </c>
      <c r="D154" s="328" t="s">
        <v>341</v>
      </c>
      <c r="E154" s="313">
        <v>44644</v>
      </c>
      <c r="F154" s="314">
        <f t="shared" si="5"/>
        <v>10.285714285714286</v>
      </c>
      <c r="G154" s="315">
        <f t="shared" si="6"/>
        <v>23</v>
      </c>
      <c r="H154" s="315">
        <f t="shared" si="7"/>
        <v>1</v>
      </c>
      <c r="I154" s="264"/>
      <c r="J154" s="311">
        <v>524691</v>
      </c>
      <c r="K154" s="311">
        <v>218782</v>
      </c>
      <c r="L154" s="317">
        <v>23.5</v>
      </c>
      <c r="M154" s="317"/>
      <c r="N154" s="319"/>
      <c r="O154" s="319"/>
      <c r="P154" s="320"/>
      <c r="Q154" s="321" t="str">
        <f t="shared" si="8"/>
        <v/>
      </c>
      <c r="R154" s="322" t="str">
        <f t="shared" si="9"/>
        <v/>
      </c>
    </row>
    <row r="155" spans="1:18" ht="15.75" x14ac:dyDescent="0.45">
      <c r="A155" s="311" t="s">
        <v>523</v>
      </c>
      <c r="B155" s="311">
        <v>17</v>
      </c>
      <c r="C155" s="311">
        <v>1</v>
      </c>
      <c r="D155" s="329" t="s">
        <v>342</v>
      </c>
      <c r="E155" s="313">
        <v>44644</v>
      </c>
      <c r="F155" s="314">
        <f t="shared" si="5"/>
        <v>10.285714285714286</v>
      </c>
      <c r="G155" s="315">
        <f t="shared" si="6"/>
        <v>23</v>
      </c>
      <c r="H155" s="315">
        <f t="shared" si="7"/>
        <v>1</v>
      </c>
      <c r="I155" s="263" t="s">
        <v>171</v>
      </c>
      <c r="J155" s="311">
        <v>524693</v>
      </c>
      <c r="K155" s="311">
        <v>218783</v>
      </c>
      <c r="L155" s="317">
        <v>20.2</v>
      </c>
      <c r="M155" s="317">
        <v>22</v>
      </c>
      <c r="N155" s="319">
        <v>8.1</v>
      </c>
      <c r="O155" s="319">
        <v>6.2</v>
      </c>
      <c r="P155" s="320"/>
      <c r="Q155" s="321">
        <f t="shared" si="8"/>
        <v>8.9108910891089188</v>
      </c>
      <c r="R155" s="322">
        <f t="shared" si="9"/>
        <v>155.68199999999999</v>
      </c>
    </row>
    <row r="156" spans="1:18" ht="15.75" x14ac:dyDescent="0.45">
      <c r="A156" s="311" t="s">
        <v>524</v>
      </c>
      <c r="B156" s="311">
        <v>18</v>
      </c>
      <c r="C156" s="311">
        <v>2</v>
      </c>
      <c r="D156" s="329" t="s">
        <v>342</v>
      </c>
      <c r="E156" s="313">
        <v>44644</v>
      </c>
      <c r="F156" s="314">
        <f t="shared" si="5"/>
        <v>10.285714285714286</v>
      </c>
      <c r="G156" s="315">
        <f t="shared" si="6"/>
        <v>23</v>
      </c>
      <c r="H156" s="315">
        <f t="shared" si="7"/>
        <v>1</v>
      </c>
      <c r="I156" s="264" t="s">
        <v>418</v>
      </c>
      <c r="J156" s="311">
        <v>524694</v>
      </c>
      <c r="K156" s="311">
        <v>218783</v>
      </c>
      <c r="L156" s="317">
        <v>18.7</v>
      </c>
      <c r="M156" s="317">
        <v>20</v>
      </c>
      <c r="N156" s="319">
        <v>9.4</v>
      </c>
      <c r="O156" s="319">
        <v>8</v>
      </c>
      <c r="P156" s="320"/>
      <c r="Q156" s="321">
        <f t="shared" si="8"/>
        <v>6.9518716577540163</v>
      </c>
      <c r="R156" s="322">
        <f t="shared" si="9"/>
        <v>300.8</v>
      </c>
    </row>
    <row r="157" spans="1:18" ht="15.75" x14ac:dyDescent="0.45">
      <c r="A157" s="311" t="s">
        <v>525</v>
      </c>
      <c r="B157" s="311">
        <v>19</v>
      </c>
      <c r="C157" s="311">
        <v>3</v>
      </c>
      <c r="D157" s="329" t="s">
        <v>342</v>
      </c>
      <c r="E157" s="313">
        <v>44644</v>
      </c>
      <c r="F157" s="314">
        <f t="shared" si="5"/>
        <v>10.285714285714286</v>
      </c>
      <c r="G157" s="315">
        <f t="shared" si="6"/>
        <v>23</v>
      </c>
      <c r="H157" s="315">
        <f t="shared" si="7"/>
        <v>1</v>
      </c>
      <c r="I157" s="265" t="s">
        <v>170</v>
      </c>
      <c r="J157" s="311">
        <v>524695</v>
      </c>
      <c r="K157" s="311">
        <v>218783</v>
      </c>
      <c r="L157" s="317">
        <v>18.7</v>
      </c>
      <c r="M157" s="317">
        <v>21.5</v>
      </c>
      <c r="N157" s="319">
        <v>11.2</v>
      </c>
      <c r="O157" s="319">
        <v>8.8000000000000007</v>
      </c>
      <c r="P157" s="320"/>
      <c r="Q157" s="321">
        <f t="shared" si="8"/>
        <v>14.973262032085577</v>
      </c>
      <c r="R157" s="322">
        <f t="shared" si="9"/>
        <v>433.66400000000004</v>
      </c>
    </row>
    <row r="158" spans="1:18" ht="15.75" x14ac:dyDescent="0.45">
      <c r="A158" s="311" t="s">
        <v>526</v>
      </c>
      <c r="B158" s="311">
        <v>20</v>
      </c>
      <c r="C158" s="311">
        <v>4</v>
      </c>
      <c r="D158" s="329" t="s">
        <v>342</v>
      </c>
      <c r="E158" s="313">
        <v>44644</v>
      </c>
      <c r="F158" s="314">
        <f t="shared" si="5"/>
        <v>10.285714285714286</v>
      </c>
      <c r="G158" s="315">
        <f t="shared" si="6"/>
        <v>23</v>
      </c>
      <c r="H158" s="315">
        <f t="shared" si="7"/>
        <v>1</v>
      </c>
      <c r="I158" s="265" t="s">
        <v>170</v>
      </c>
      <c r="J158" s="311">
        <v>524696</v>
      </c>
      <c r="K158" s="311">
        <v>218783</v>
      </c>
      <c r="L158" s="317">
        <v>18.899999999999999</v>
      </c>
      <c r="M158" s="317">
        <v>20.6</v>
      </c>
      <c r="N158" s="319">
        <v>11.2</v>
      </c>
      <c r="O158" s="319">
        <v>7.6</v>
      </c>
      <c r="P158" s="320"/>
      <c r="Q158" s="321">
        <f t="shared" si="8"/>
        <v>8.9947089947090006</v>
      </c>
      <c r="R158" s="322">
        <f t="shared" si="9"/>
        <v>323.45599999999996</v>
      </c>
    </row>
    <row r="159" spans="1:18" ht="15.75" x14ac:dyDescent="0.45">
      <c r="A159" s="311" t="s">
        <v>527</v>
      </c>
      <c r="B159" s="311">
        <v>21</v>
      </c>
      <c r="C159" s="311">
        <v>0</v>
      </c>
      <c r="D159" s="330" t="s">
        <v>343</v>
      </c>
      <c r="E159" s="313">
        <v>44644</v>
      </c>
      <c r="F159" s="314">
        <f t="shared" si="5"/>
        <v>10.285714285714286</v>
      </c>
      <c r="G159" s="315">
        <f t="shared" si="6"/>
        <v>23</v>
      </c>
      <c r="H159" s="315">
        <f t="shared" si="7"/>
        <v>1</v>
      </c>
      <c r="I159" s="263" t="s">
        <v>171</v>
      </c>
      <c r="J159" s="311">
        <v>524697</v>
      </c>
      <c r="K159" s="311">
        <v>218784</v>
      </c>
      <c r="L159" s="317">
        <v>20.3</v>
      </c>
      <c r="M159" s="317">
        <v>21.7</v>
      </c>
      <c r="N159" s="319">
        <v>4.5999999999999996</v>
      </c>
      <c r="O159" s="319">
        <v>3.1</v>
      </c>
      <c r="P159" s="320"/>
      <c r="Q159" s="321">
        <f t="shared" si="8"/>
        <v>6.8965517241379226</v>
      </c>
      <c r="R159" s="322">
        <f t="shared" si="9"/>
        <v>22.103000000000002</v>
      </c>
    </row>
    <row r="160" spans="1:18" ht="16.149999999999999" thickBot="1" x14ac:dyDescent="0.5">
      <c r="A160" s="311" t="s">
        <v>528</v>
      </c>
      <c r="B160" s="311">
        <v>22</v>
      </c>
      <c r="C160" s="311">
        <v>1</v>
      </c>
      <c r="D160" s="330" t="s">
        <v>343</v>
      </c>
      <c r="E160" s="313">
        <v>44644</v>
      </c>
      <c r="F160" s="314">
        <f t="shared" si="5"/>
        <v>10.285714285714286</v>
      </c>
      <c r="G160" s="315">
        <f t="shared" si="6"/>
        <v>23</v>
      </c>
      <c r="H160" s="315">
        <f t="shared" si="7"/>
        <v>1</v>
      </c>
      <c r="I160" s="266" t="s">
        <v>170</v>
      </c>
      <c r="J160" s="311">
        <v>524698</v>
      </c>
      <c r="K160" s="311">
        <v>218784</v>
      </c>
      <c r="L160" s="317">
        <v>19.7</v>
      </c>
      <c r="M160" s="317">
        <v>22.2</v>
      </c>
      <c r="N160" s="319">
        <v>9.3000000000000007</v>
      </c>
      <c r="O160" s="319">
        <v>6.3</v>
      </c>
      <c r="P160" s="320"/>
      <c r="Q160" s="321">
        <f t="shared" si="8"/>
        <v>12.690355329949243</v>
      </c>
      <c r="R160" s="322">
        <f t="shared" si="9"/>
        <v>184.55850000000001</v>
      </c>
    </row>
    <row r="161" spans="1:18" ht="16.149999999999999" thickBot="1" x14ac:dyDescent="0.5">
      <c r="A161" s="311" t="s">
        <v>529</v>
      </c>
      <c r="B161" s="311">
        <v>23</v>
      </c>
      <c r="C161" s="311">
        <v>2</v>
      </c>
      <c r="D161" s="330" t="s">
        <v>343</v>
      </c>
      <c r="E161" s="313">
        <v>44644</v>
      </c>
      <c r="F161" s="314">
        <f t="shared" si="5"/>
        <v>10.285714285714286</v>
      </c>
      <c r="G161" s="315">
        <f t="shared" si="6"/>
        <v>23</v>
      </c>
      <c r="H161" s="315">
        <f t="shared" si="7"/>
        <v>1</v>
      </c>
      <c r="I161" s="267" t="s">
        <v>418</v>
      </c>
      <c r="J161" s="311">
        <v>524699</v>
      </c>
      <c r="K161" s="311">
        <v>218784</v>
      </c>
      <c r="L161" s="317">
        <v>18.899999999999999</v>
      </c>
      <c r="M161" s="317">
        <v>20.8</v>
      </c>
      <c r="N161" s="319">
        <v>6.6</v>
      </c>
      <c r="O161" s="319">
        <v>4.7</v>
      </c>
      <c r="P161" s="320"/>
      <c r="Q161" s="321">
        <f t="shared" si="8"/>
        <v>10.052910052910068</v>
      </c>
      <c r="R161" s="322">
        <f t="shared" si="9"/>
        <v>72.897000000000006</v>
      </c>
    </row>
    <row r="162" spans="1:18" ht="16.149999999999999" thickBot="1" x14ac:dyDescent="0.5">
      <c r="A162" s="311" t="s">
        <v>531</v>
      </c>
      <c r="B162" s="311">
        <v>25</v>
      </c>
      <c r="C162" s="311">
        <v>4</v>
      </c>
      <c r="D162" s="330" t="s">
        <v>343</v>
      </c>
      <c r="E162" s="313">
        <v>44644</v>
      </c>
      <c r="F162" s="314">
        <f t="shared" si="5"/>
        <v>10.285714285714286</v>
      </c>
      <c r="G162" s="315">
        <f t="shared" si="6"/>
        <v>23</v>
      </c>
      <c r="H162" s="315">
        <f t="shared" si="7"/>
        <v>1</v>
      </c>
      <c r="I162" s="266" t="s">
        <v>170</v>
      </c>
      <c r="J162" s="311">
        <v>524701</v>
      </c>
      <c r="K162" s="311">
        <v>218784</v>
      </c>
      <c r="L162" s="317">
        <v>21.7</v>
      </c>
      <c r="M162" s="317">
        <v>23.7</v>
      </c>
      <c r="N162" s="319">
        <v>3.3</v>
      </c>
      <c r="O162" s="319">
        <v>3.3</v>
      </c>
      <c r="P162" s="320"/>
      <c r="Q162" s="321">
        <f t="shared" si="8"/>
        <v>9.2165898617511566</v>
      </c>
      <c r="R162" s="322">
        <f t="shared" si="9"/>
        <v>17.968499999999999</v>
      </c>
    </row>
    <row r="163" spans="1:18" ht="16.149999999999999" thickBot="1" x14ac:dyDescent="0.5">
      <c r="A163" s="311" t="s">
        <v>532</v>
      </c>
      <c r="B163" s="311">
        <v>26</v>
      </c>
      <c r="C163" s="311">
        <v>0</v>
      </c>
      <c r="D163" s="331" t="s">
        <v>344</v>
      </c>
      <c r="E163" s="313">
        <v>44644</v>
      </c>
      <c r="F163" s="314">
        <f t="shared" si="5"/>
        <v>10.285714285714286</v>
      </c>
      <c r="G163" s="315">
        <f t="shared" si="6"/>
        <v>23</v>
      </c>
      <c r="H163" s="315">
        <f t="shared" si="7"/>
        <v>1</v>
      </c>
      <c r="I163" s="266" t="s">
        <v>170</v>
      </c>
      <c r="J163" s="311">
        <v>524702</v>
      </c>
      <c r="K163" s="311">
        <v>218785</v>
      </c>
      <c r="L163" s="317">
        <v>19.7</v>
      </c>
      <c r="M163" s="317">
        <v>20.8</v>
      </c>
      <c r="N163" s="319">
        <v>4.2</v>
      </c>
      <c r="O163" s="319">
        <v>4.2</v>
      </c>
      <c r="P163" s="320"/>
      <c r="Q163" s="321">
        <f t="shared" si="8"/>
        <v>5.5837563451776706</v>
      </c>
      <c r="R163" s="322">
        <f t="shared" si="9"/>
        <v>37.044000000000004</v>
      </c>
    </row>
    <row r="164" spans="1:18" ht="16.149999999999999" thickBot="1" x14ac:dyDescent="0.5">
      <c r="A164" s="311" t="s">
        <v>533</v>
      </c>
      <c r="B164" s="311">
        <v>27</v>
      </c>
      <c r="C164" s="311">
        <v>1</v>
      </c>
      <c r="D164" s="331" t="s">
        <v>344</v>
      </c>
      <c r="E164" s="313">
        <v>44644</v>
      </c>
      <c r="F164" s="314">
        <f t="shared" ref="F164:F227" si="10">(E164-44572)/7</f>
        <v>10.285714285714286</v>
      </c>
      <c r="G164" s="315">
        <f t="shared" ref="G164:G227" si="11">E164-44621</f>
        <v>23</v>
      </c>
      <c r="H164" s="315">
        <f t="shared" ref="H164:H227" si="12">E164-44643</f>
        <v>1</v>
      </c>
      <c r="I164" s="267" t="s">
        <v>418</v>
      </c>
      <c r="J164" s="311">
        <v>524703</v>
      </c>
      <c r="K164" s="311">
        <v>218785</v>
      </c>
      <c r="L164" s="317">
        <v>19.399999999999999</v>
      </c>
      <c r="M164" s="317">
        <v>22.2</v>
      </c>
      <c r="N164" s="319">
        <v>10.6</v>
      </c>
      <c r="O164" s="319">
        <v>6.8</v>
      </c>
      <c r="P164" s="320"/>
      <c r="Q164" s="321">
        <f t="shared" ref="Q164:Q227" si="13">IF(M164="","",((M164/L164)-1)*100)</f>
        <v>14.432989690721666</v>
      </c>
      <c r="R164" s="322">
        <f t="shared" ref="R164:R227" si="14">IF(N164="","",N164*O164*O164/2)</f>
        <v>245.07199999999997</v>
      </c>
    </row>
    <row r="165" spans="1:18" ht="16.149999999999999" thickBot="1" x14ac:dyDescent="0.5">
      <c r="A165" s="311" t="s">
        <v>535</v>
      </c>
      <c r="B165" s="311">
        <v>29</v>
      </c>
      <c r="C165" s="311">
        <v>3</v>
      </c>
      <c r="D165" s="331" t="s">
        <v>344</v>
      </c>
      <c r="E165" s="313">
        <v>44644</v>
      </c>
      <c r="F165" s="314">
        <f t="shared" si="10"/>
        <v>10.285714285714286</v>
      </c>
      <c r="G165" s="315">
        <f t="shared" si="11"/>
        <v>23</v>
      </c>
      <c r="H165" s="315">
        <f t="shared" si="12"/>
        <v>1</v>
      </c>
      <c r="I165" s="266" t="s">
        <v>170</v>
      </c>
      <c r="J165" s="311">
        <v>524705</v>
      </c>
      <c r="K165" s="311">
        <v>218785</v>
      </c>
      <c r="L165" s="317">
        <v>17.600000000000001</v>
      </c>
      <c r="M165" s="317">
        <v>18.100000000000001</v>
      </c>
      <c r="N165" s="319">
        <v>8.5</v>
      </c>
      <c r="O165" s="319">
        <v>6.1</v>
      </c>
      <c r="P165" s="320"/>
      <c r="Q165" s="321">
        <f t="shared" si="13"/>
        <v>2.8409090909090828</v>
      </c>
      <c r="R165" s="322">
        <f t="shared" si="14"/>
        <v>158.14249999999998</v>
      </c>
    </row>
    <row r="166" spans="1:18" ht="16.149999999999999" thickBot="1" x14ac:dyDescent="0.5">
      <c r="A166" s="311" t="s">
        <v>508</v>
      </c>
      <c r="B166" s="311">
        <v>2</v>
      </c>
      <c r="C166" s="311">
        <v>1</v>
      </c>
      <c r="D166" s="312" t="s">
        <v>337</v>
      </c>
      <c r="E166" s="313">
        <v>44646</v>
      </c>
      <c r="F166" s="314">
        <f t="shared" si="10"/>
        <v>10.571428571428571</v>
      </c>
      <c r="G166" s="315">
        <f t="shared" si="11"/>
        <v>25</v>
      </c>
      <c r="H166" s="315">
        <f t="shared" si="12"/>
        <v>3</v>
      </c>
      <c r="I166" s="256" t="s">
        <v>171</v>
      </c>
      <c r="J166" s="311">
        <v>524678</v>
      </c>
      <c r="K166" s="311">
        <v>218780</v>
      </c>
      <c r="L166" s="317">
        <v>20.2</v>
      </c>
      <c r="M166" s="317">
        <v>20.8</v>
      </c>
      <c r="N166" s="319">
        <v>13</v>
      </c>
      <c r="O166" s="319">
        <v>7.7</v>
      </c>
      <c r="P166" s="320"/>
      <c r="Q166" s="321">
        <f t="shared" si="13"/>
        <v>2.9702970297029729</v>
      </c>
      <c r="R166" s="322">
        <f t="shared" si="14"/>
        <v>385.38500000000005</v>
      </c>
    </row>
    <row r="167" spans="1:18" ht="16.149999999999999" thickBot="1" x14ac:dyDescent="0.5">
      <c r="A167" s="311" t="s">
        <v>509</v>
      </c>
      <c r="B167" s="311">
        <v>3</v>
      </c>
      <c r="C167" s="311">
        <v>2</v>
      </c>
      <c r="D167" s="312" t="s">
        <v>337</v>
      </c>
      <c r="E167" s="313">
        <v>44646</v>
      </c>
      <c r="F167" s="314">
        <f t="shared" si="10"/>
        <v>10.571428571428571</v>
      </c>
      <c r="G167" s="315">
        <f t="shared" si="11"/>
        <v>25</v>
      </c>
      <c r="H167" s="315">
        <f t="shared" si="12"/>
        <v>3</v>
      </c>
      <c r="I167" s="257" t="s">
        <v>170</v>
      </c>
      <c r="J167" s="311">
        <v>524679</v>
      </c>
      <c r="K167" s="311">
        <v>218780</v>
      </c>
      <c r="L167" s="317">
        <v>22</v>
      </c>
      <c r="M167" s="317">
        <v>22.1</v>
      </c>
      <c r="N167" s="319">
        <v>8.4</v>
      </c>
      <c r="O167" s="319">
        <v>7.3</v>
      </c>
      <c r="P167" s="320"/>
      <c r="Q167" s="321">
        <f t="shared" si="13"/>
        <v>0.45454545454546302</v>
      </c>
      <c r="R167" s="322">
        <f t="shared" si="14"/>
        <v>223.81799999999998</v>
      </c>
    </row>
    <row r="168" spans="1:18" ht="16.149999999999999" thickBot="1" x14ac:dyDescent="0.5">
      <c r="A168" s="311" t="s">
        <v>510</v>
      </c>
      <c r="B168" s="311">
        <v>4</v>
      </c>
      <c r="C168" s="311">
        <v>3</v>
      </c>
      <c r="D168" s="312" t="s">
        <v>337</v>
      </c>
      <c r="E168" s="313">
        <v>44646</v>
      </c>
      <c r="F168" s="314">
        <f t="shared" si="10"/>
        <v>10.571428571428571</v>
      </c>
      <c r="G168" s="315">
        <f t="shared" si="11"/>
        <v>25</v>
      </c>
      <c r="H168" s="315">
        <f t="shared" si="12"/>
        <v>3</v>
      </c>
      <c r="I168" s="258" t="s">
        <v>418</v>
      </c>
      <c r="J168" s="311">
        <v>524680</v>
      </c>
      <c r="K168" s="311">
        <v>218780</v>
      </c>
      <c r="L168" s="317">
        <v>19.899999999999999</v>
      </c>
      <c r="M168" s="317">
        <v>21</v>
      </c>
      <c r="N168" s="319">
        <v>4.9000000000000004</v>
      </c>
      <c r="O168" s="319">
        <v>4.7</v>
      </c>
      <c r="P168" s="320"/>
      <c r="Q168" s="321">
        <f t="shared" si="13"/>
        <v>5.5276381909547867</v>
      </c>
      <c r="R168" s="322">
        <f t="shared" si="14"/>
        <v>54.120500000000007</v>
      </c>
    </row>
    <row r="169" spans="1:18" ht="16.149999999999999" thickBot="1" x14ac:dyDescent="0.5">
      <c r="A169" s="311" t="s">
        <v>511</v>
      </c>
      <c r="B169" s="311">
        <v>5</v>
      </c>
      <c r="C169" s="311">
        <v>4</v>
      </c>
      <c r="D169" s="312" t="s">
        <v>337</v>
      </c>
      <c r="E169" s="313">
        <v>44646</v>
      </c>
      <c r="F169" s="314">
        <f t="shared" si="10"/>
        <v>10.571428571428571</v>
      </c>
      <c r="G169" s="315">
        <f t="shared" si="11"/>
        <v>25</v>
      </c>
      <c r="H169" s="315">
        <f t="shared" si="12"/>
        <v>3</v>
      </c>
      <c r="I169" s="332"/>
      <c r="J169" s="311">
        <v>524681</v>
      </c>
      <c r="K169" s="311">
        <v>218780</v>
      </c>
      <c r="L169" s="317">
        <v>22.6</v>
      </c>
      <c r="M169" s="317"/>
      <c r="N169" s="319"/>
      <c r="O169" s="319"/>
      <c r="P169" s="320"/>
      <c r="Q169" s="321" t="str">
        <f t="shared" si="13"/>
        <v/>
      </c>
      <c r="R169" s="322" t="str">
        <f t="shared" si="14"/>
        <v/>
      </c>
    </row>
    <row r="170" spans="1:18" ht="16.149999999999999" thickBot="1" x14ac:dyDescent="0.5">
      <c r="A170" s="311" t="s">
        <v>512</v>
      </c>
      <c r="B170" s="311">
        <v>6</v>
      </c>
      <c r="C170" s="311">
        <v>0</v>
      </c>
      <c r="D170" s="327" t="s">
        <v>339</v>
      </c>
      <c r="E170" s="313">
        <v>44646</v>
      </c>
      <c r="F170" s="314">
        <f t="shared" si="10"/>
        <v>10.571428571428571</v>
      </c>
      <c r="G170" s="315">
        <f t="shared" si="11"/>
        <v>25</v>
      </c>
      <c r="H170" s="315">
        <f t="shared" si="12"/>
        <v>3</v>
      </c>
      <c r="I170" s="259"/>
      <c r="J170" s="311">
        <v>524682</v>
      </c>
      <c r="K170" s="311">
        <v>218781</v>
      </c>
      <c r="L170" s="317">
        <v>21.4</v>
      </c>
      <c r="M170" s="317"/>
      <c r="N170" s="319"/>
      <c r="O170" s="319"/>
      <c r="P170" s="320"/>
      <c r="Q170" s="321" t="str">
        <f t="shared" si="13"/>
        <v/>
      </c>
      <c r="R170" s="322" t="str">
        <f t="shared" si="14"/>
        <v/>
      </c>
    </row>
    <row r="171" spans="1:18" ht="16.149999999999999" thickBot="1" x14ac:dyDescent="0.5">
      <c r="A171" s="311" t="s">
        <v>513</v>
      </c>
      <c r="B171" s="311">
        <v>7</v>
      </c>
      <c r="C171" s="311">
        <v>1</v>
      </c>
      <c r="D171" s="327" t="s">
        <v>339</v>
      </c>
      <c r="E171" s="313">
        <v>44646</v>
      </c>
      <c r="F171" s="314">
        <f t="shared" si="10"/>
        <v>10.571428571428571</v>
      </c>
      <c r="G171" s="315">
        <f t="shared" si="11"/>
        <v>25</v>
      </c>
      <c r="H171" s="315">
        <f t="shared" si="12"/>
        <v>3</v>
      </c>
      <c r="I171" s="340" t="s">
        <v>418</v>
      </c>
      <c r="J171" s="311">
        <v>524683</v>
      </c>
      <c r="K171" s="311">
        <v>218781</v>
      </c>
      <c r="L171" s="317">
        <v>20.9</v>
      </c>
      <c r="M171" s="317">
        <v>22.3</v>
      </c>
      <c r="N171" s="319">
        <v>9.4</v>
      </c>
      <c r="O171" s="319">
        <v>7.2</v>
      </c>
      <c r="P171" s="320"/>
      <c r="Q171" s="321">
        <f t="shared" si="13"/>
        <v>6.6985645933014482</v>
      </c>
      <c r="R171" s="322">
        <f t="shared" si="14"/>
        <v>243.64800000000002</v>
      </c>
    </row>
    <row r="172" spans="1:18" ht="16.149999999999999" thickBot="1" x14ac:dyDescent="0.5">
      <c r="A172" s="311" t="s">
        <v>514</v>
      </c>
      <c r="B172" s="311">
        <v>8</v>
      </c>
      <c r="C172" s="311">
        <v>2</v>
      </c>
      <c r="D172" s="327" t="s">
        <v>339</v>
      </c>
      <c r="E172" s="313">
        <v>44646</v>
      </c>
      <c r="F172" s="314">
        <f t="shared" si="10"/>
        <v>10.571428571428571</v>
      </c>
      <c r="G172" s="315">
        <f t="shared" si="11"/>
        <v>25</v>
      </c>
      <c r="H172" s="315">
        <f t="shared" si="12"/>
        <v>3</v>
      </c>
      <c r="I172" s="259" t="s">
        <v>170</v>
      </c>
      <c r="J172" s="311">
        <v>524684</v>
      </c>
      <c r="K172" s="311">
        <v>218781</v>
      </c>
      <c r="L172" s="317">
        <v>22.7</v>
      </c>
      <c r="M172" s="317">
        <v>24.7</v>
      </c>
      <c r="N172" s="319">
        <v>13.4</v>
      </c>
      <c r="O172" s="319">
        <v>12.2</v>
      </c>
      <c r="P172" s="320"/>
      <c r="Q172" s="321">
        <f t="shared" si="13"/>
        <v>8.8105726872246706</v>
      </c>
      <c r="R172" s="322">
        <f t="shared" si="14"/>
        <v>997.22799999999984</v>
      </c>
    </row>
    <row r="173" spans="1:18" ht="15.75" x14ac:dyDescent="0.45">
      <c r="A173" s="311" t="s">
        <v>515</v>
      </c>
      <c r="B173" s="311">
        <v>9</v>
      </c>
      <c r="C173" s="311">
        <v>3</v>
      </c>
      <c r="D173" s="327" t="s">
        <v>339</v>
      </c>
      <c r="E173" s="313">
        <v>44646</v>
      </c>
      <c r="F173" s="314">
        <f t="shared" si="10"/>
        <v>10.571428571428571</v>
      </c>
      <c r="G173" s="315">
        <f t="shared" si="11"/>
        <v>25</v>
      </c>
      <c r="H173" s="315">
        <f t="shared" si="12"/>
        <v>3</v>
      </c>
      <c r="I173" s="338"/>
      <c r="J173" s="311">
        <v>524685</v>
      </c>
      <c r="K173" s="311">
        <v>218781</v>
      </c>
      <c r="L173" s="317">
        <v>21.3</v>
      </c>
      <c r="M173" s="317"/>
      <c r="N173" s="319"/>
      <c r="O173" s="319"/>
      <c r="P173" s="320"/>
      <c r="Q173" s="321" t="str">
        <f t="shared" si="13"/>
        <v/>
      </c>
      <c r="R173" s="322" t="str">
        <f t="shared" si="14"/>
        <v/>
      </c>
    </row>
    <row r="174" spans="1:18" ht="15.75" x14ac:dyDescent="0.45">
      <c r="A174" s="311" t="s">
        <v>516</v>
      </c>
      <c r="B174" s="311">
        <v>10</v>
      </c>
      <c r="C174" s="311">
        <v>4</v>
      </c>
      <c r="D174" s="327" t="s">
        <v>339</v>
      </c>
      <c r="E174" s="313">
        <v>44646</v>
      </c>
      <c r="F174" s="314">
        <f t="shared" si="10"/>
        <v>10.571428571428571</v>
      </c>
      <c r="G174" s="315">
        <f t="shared" si="11"/>
        <v>25</v>
      </c>
      <c r="H174" s="315">
        <f t="shared" si="12"/>
        <v>3</v>
      </c>
      <c r="I174" s="262"/>
      <c r="J174" s="311">
        <v>524686</v>
      </c>
      <c r="K174" s="311">
        <v>218781</v>
      </c>
      <c r="L174" s="317">
        <v>21.9</v>
      </c>
      <c r="M174" s="317"/>
      <c r="N174" s="319"/>
      <c r="O174" s="319"/>
      <c r="P174" s="320"/>
      <c r="Q174" s="321" t="str">
        <f t="shared" si="13"/>
        <v/>
      </c>
      <c r="R174" s="322" t="str">
        <f t="shared" si="14"/>
        <v/>
      </c>
    </row>
    <row r="175" spans="1:18" ht="15.75" x14ac:dyDescent="0.45">
      <c r="A175" s="311" t="s">
        <v>517</v>
      </c>
      <c r="B175" s="311">
        <v>11</v>
      </c>
      <c r="C175" s="311">
        <v>0</v>
      </c>
      <c r="D175" s="328" t="s">
        <v>341</v>
      </c>
      <c r="E175" s="313">
        <v>44646</v>
      </c>
      <c r="F175" s="314">
        <f t="shared" si="10"/>
        <v>10.571428571428571</v>
      </c>
      <c r="G175" s="315">
        <f t="shared" si="11"/>
        <v>25</v>
      </c>
      <c r="H175" s="315">
        <f t="shared" si="12"/>
        <v>3</v>
      </c>
      <c r="I175" s="261" t="s">
        <v>171</v>
      </c>
      <c r="J175" s="311">
        <v>524687</v>
      </c>
      <c r="K175" s="311">
        <v>218782</v>
      </c>
      <c r="L175" s="317">
        <v>17.399999999999999</v>
      </c>
      <c r="M175" s="317">
        <v>18.7</v>
      </c>
      <c r="N175" s="319">
        <v>9.6</v>
      </c>
      <c r="O175" s="319">
        <v>8.4</v>
      </c>
      <c r="P175" s="320"/>
      <c r="Q175" s="321">
        <f t="shared" si="13"/>
        <v>7.4712643678160884</v>
      </c>
      <c r="R175" s="322">
        <f t="shared" si="14"/>
        <v>338.68800000000005</v>
      </c>
    </row>
    <row r="176" spans="1:18" ht="15.75" x14ac:dyDescent="0.45">
      <c r="A176" s="311" t="s">
        <v>518</v>
      </c>
      <c r="B176" s="311">
        <v>12</v>
      </c>
      <c r="C176" s="311">
        <v>1</v>
      </c>
      <c r="D176" s="328" t="s">
        <v>341</v>
      </c>
      <c r="E176" s="313">
        <v>44646</v>
      </c>
      <c r="F176" s="314">
        <f t="shared" si="10"/>
        <v>10.571428571428571</v>
      </c>
      <c r="G176" s="315">
        <f t="shared" si="11"/>
        <v>25</v>
      </c>
      <c r="H176" s="315">
        <f t="shared" si="12"/>
        <v>3</v>
      </c>
      <c r="I176" s="260" t="s">
        <v>418</v>
      </c>
      <c r="J176" s="311">
        <v>524688</v>
      </c>
      <c r="K176" s="311">
        <v>218782</v>
      </c>
      <c r="L176" s="317">
        <v>22.8</v>
      </c>
      <c r="M176" s="317">
        <v>23.4</v>
      </c>
      <c r="N176" s="319">
        <v>10.199999999999999</v>
      </c>
      <c r="O176" s="319">
        <v>7.4</v>
      </c>
      <c r="P176" s="320"/>
      <c r="Q176" s="321">
        <f t="shared" si="13"/>
        <v>2.631578947368407</v>
      </c>
      <c r="R176" s="322">
        <f t="shared" si="14"/>
        <v>279.27600000000001</v>
      </c>
    </row>
    <row r="177" spans="1:18" ht="15.75" x14ac:dyDescent="0.45">
      <c r="A177" s="311" t="s">
        <v>519</v>
      </c>
      <c r="B177" s="311">
        <v>13</v>
      </c>
      <c r="C177" s="311">
        <v>2</v>
      </c>
      <c r="D177" s="328" t="s">
        <v>341</v>
      </c>
      <c r="E177" s="313">
        <v>44646</v>
      </c>
      <c r="F177" s="314">
        <f t="shared" si="10"/>
        <v>10.571428571428571</v>
      </c>
      <c r="G177" s="315">
        <f t="shared" si="11"/>
        <v>25</v>
      </c>
      <c r="H177" s="315">
        <f t="shared" si="12"/>
        <v>3</v>
      </c>
      <c r="I177" s="261" t="s">
        <v>171</v>
      </c>
      <c r="J177" s="311">
        <v>524689</v>
      </c>
      <c r="K177" s="311">
        <v>218782</v>
      </c>
      <c r="L177" s="317">
        <v>23.4</v>
      </c>
      <c r="M177" s="317">
        <v>23.8</v>
      </c>
      <c r="N177" s="319">
        <v>14.4</v>
      </c>
      <c r="O177" s="319">
        <v>8.9</v>
      </c>
      <c r="P177" s="320"/>
      <c r="Q177" s="321">
        <f t="shared" si="13"/>
        <v>1.7094017094017255</v>
      </c>
      <c r="R177" s="322">
        <f t="shared" si="14"/>
        <v>570.31200000000001</v>
      </c>
    </row>
    <row r="178" spans="1:18" ht="15.75" x14ac:dyDescent="0.45">
      <c r="A178" s="311" t="s">
        <v>520</v>
      </c>
      <c r="B178" s="311">
        <v>14</v>
      </c>
      <c r="C178" s="311">
        <v>3</v>
      </c>
      <c r="D178" s="328" t="s">
        <v>341</v>
      </c>
      <c r="E178" s="313">
        <v>44646</v>
      </c>
      <c r="F178" s="314">
        <f t="shared" si="10"/>
        <v>10.571428571428571</v>
      </c>
      <c r="G178" s="315">
        <f t="shared" si="11"/>
        <v>25</v>
      </c>
      <c r="H178" s="315">
        <f t="shared" si="12"/>
        <v>3</v>
      </c>
      <c r="I178" s="261" t="s">
        <v>171</v>
      </c>
      <c r="J178" s="311">
        <v>524690</v>
      </c>
      <c r="K178" s="311">
        <v>218782</v>
      </c>
      <c r="L178" s="317">
        <v>20.5</v>
      </c>
      <c r="M178" s="317">
        <v>22.6</v>
      </c>
      <c r="N178" s="319">
        <v>5.9</v>
      </c>
      <c r="O178" s="319">
        <v>5.6</v>
      </c>
      <c r="P178" s="320"/>
      <c r="Q178" s="321">
        <f t="shared" si="13"/>
        <v>10.243902439024399</v>
      </c>
      <c r="R178" s="322">
        <f t="shared" si="14"/>
        <v>92.511999999999986</v>
      </c>
    </row>
    <row r="179" spans="1:18" ht="15.75" x14ac:dyDescent="0.45">
      <c r="A179" s="311" t="s">
        <v>521</v>
      </c>
      <c r="B179" s="311">
        <v>15</v>
      </c>
      <c r="C179" s="311">
        <v>4</v>
      </c>
      <c r="D179" s="328" t="s">
        <v>341</v>
      </c>
      <c r="E179" s="313">
        <v>44646</v>
      </c>
      <c r="F179" s="314">
        <f t="shared" si="10"/>
        <v>10.571428571428571</v>
      </c>
      <c r="G179" s="315">
        <f t="shared" si="11"/>
        <v>25</v>
      </c>
      <c r="H179" s="315">
        <f t="shared" si="12"/>
        <v>3</v>
      </c>
      <c r="I179" s="264"/>
      <c r="J179" s="311">
        <v>524691</v>
      </c>
      <c r="K179" s="311">
        <v>218782</v>
      </c>
      <c r="L179" s="317">
        <v>23.5</v>
      </c>
      <c r="M179" s="317"/>
      <c r="N179" s="319"/>
      <c r="O179" s="319"/>
      <c r="P179" s="320"/>
      <c r="Q179" s="321" t="str">
        <f t="shared" si="13"/>
        <v/>
      </c>
      <c r="R179" s="322" t="str">
        <f t="shared" si="14"/>
        <v/>
      </c>
    </row>
    <row r="180" spans="1:18" ht="15.75" x14ac:dyDescent="0.45">
      <c r="A180" s="311" t="s">
        <v>523</v>
      </c>
      <c r="B180" s="311">
        <v>17</v>
      </c>
      <c r="C180" s="311">
        <v>1</v>
      </c>
      <c r="D180" s="329" t="s">
        <v>342</v>
      </c>
      <c r="E180" s="313">
        <v>44646</v>
      </c>
      <c r="F180" s="314">
        <f t="shared" si="10"/>
        <v>10.571428571428571</v>
      </c>
      <c r="G180" s="315">
        <f t="shared" si="11"/>
        <v>25</v>
      </c>
      <c r="H180" s="315">
        <f t="shared" si="12"/>
        <v>3</v>
      </c>
      <c r="I180" s="263" t="s">
        <v>171</v>
      </c>
      <c r="J180" s="311">
        <v>524693</v>
      </c>
      <c r="K180" s="311">
        <v>218783</v>
      </c>
      <c r="L180" s="317">
        <v>20.2</v>
      </c>
      <c r="M180" s="317">
        <v>21.2</v>
      </c>
      <c r="N180" s="319">
        <v>8.6999999999999993</v>
      </c>
      <c r="O180" s="319">
        <v>7.1</v>
      </c>
      <c r="P180" s="320"/>
      <c r="Q180" s="321">
        <f t="shared" si="13"/>
        <v>4.9504950495049549</v>
      </c>
      <c r="R180" s="322">
        <f t="shared" si="14"/>
        <v>219.28349999999995</v>
      </c>
    </row>
    <row r="181" spans="1:18" ht="15.75" x14ac:dyDescent="0.45">
      <c r="A181" s="311" t="s">
        <v>524</v>
      </c>
      <c r="B181" s="311">
        <v>18</v>
      </c>
      <c r="C181" s="311">
        <v>2</v>
      </c>
      <c r="D181" s="329" t="s">
        <v>342</v>
      </c>
      <c r="E181" s="313">
        <v>44646</v>
      </c>
      <c r="F181" s="314">
        <f t="shared" si="10"/>
        <v>10.571428571428571</v>
      </c>
      <c r="G181" s="315">
        <f t="shared" si="11"/>
        <v>25</v>
      </c>
      <c r="H181" s="315">
        <f t="shared" si="12"/>
        <v>3</v>
      </c>
      <c r="I181" s="264" t="s">
        <v>418</v>
      </c>
      <c r="J181" s="311">
        <v>524694</v>
      </c>
      <c r="K181" s="311">
        <v>218783</v>
      </c>
      <c r="L181" s="317">
        <v>18.7</v>
      </c>
      <c r="M181" s="317">
        <v>20.5</v>
      </c>
      <c r="N181" s="319">
        <v>9.6</v>
      </c>
      <c r="O181" s="319">
        <v>8.8000000000000007</v>
      </c>
      <c r="P181" s="320"/>
      <c r="Q181" s="321">
        <f t="shared" si="13"/>
        <v>9.625668449197855</v>
      </c>
      <c r="R181" s="322">
        <f t="shared" si="14"/>
        <v>371.71200000000005</v>
      </c>
    </row>
    <row r="182" spans="1:18" ht="15.75" x14ac:dyDescent="0.45">
      <c r="A182" s="311" t="s">
        <v>525</v>
      </c>
      <c r="B182" s="311">
        <v>19</v>
      </c>
      <c r="C182" s="311">
        <v>3</v>
      </c>
      <c r="D182" s="329" t="s">
        <v>342</v>
      </c>
      <c r="E182" s="313">
        <v>44646</v>
      </c>
      <c r="F182" s="314">
        <f t="shared" si="10"/>
        <v>10.571428571428571</v>
      </c>
      <c r="G182" s="315">
        <f t="shared" si="11"/>
        <v>25</v>
      </c>
      <c r="H182" s="315">
        <f t="shared" si="12"/>
        <v>3</v>
      </c>
      <c r="I182" s="265" t="s">
        <v>170</v>
      </c>
      <c r="J182" s="311">
        <v>524695</v>
      </c>
      <c r="K182" s="311">
        <v>218783</v>
      </c>
      <c r="L182" s="317">
        <v>18.7</v>
      </c>
      <c r="M182" s="317">
        <v>20</v>
      </c>
      <c r="N182" s="319">
        <v>12.7</v>
      </c>
      <c r="O182" s="319">
        <v>9.6</v>
      </c>
      <c r="P182" s="320"/>
      <c r="Q182" s="321">
        <f t="shared" si="13"/>
        <v>6.9518716577540163</v>
      </c>
      <c r="R182" s="322">
        <f t="shared" si="14"/>
        <v>585.21599999999989</v>
      </c>
    </row>
    <row r="183" spans="1:18" ht="15.75" x14ac:dyDescent="0.45">
      <c r="A183" s="311" t="s">
        <v>526</v>
      </c>
      <c r="B183" s="311">
        <v>20</v>
      </c>
      <c r="C183" s="311">
        <v>4</v>
      </c>
      <c r="D183" s="329" t="s">
        <v>342</v>
      </c>
      <c r="E183" s="313">
        <v>44646</v>
      </c>
      <c r="F183" s="314">
        <f t="shared" si="10"/>
        <v>10.571428571428571</v>
      </c>
      <c r="G183" s="315">
        <f t="shared" si="11"/>
        <v>25</v>
      </c>
      <c r="H183" s="315">
        <f t="shared" si="12"/>
        <v>3</v>
      </c>
      <c r="I183" s="265" t="s">
        <v>170</v>
      </c>
      <c r="J183" s="311">
        <v>524696</v>
      </c>
      <c r="K183" s="311">
        <v>218783</v>
      </c>
      <c r="L183" s="317">
        <v>18.899999999999999</v>
      </c>
      <c r="M183" s="317">
        <v>21.1</v>
      </c>
      <c r="N183" s="319">
        <v>11.3</v>
      </c>
      <c r="O183" s="319">
        <v>10.1</v>
      </c>
      <c r="P183" s="320"/>
      <c r="Q183" s="321">
        <f t="shared" si="13"/>
        <v>11.64021164021165</v>
      </c>
      <c r="R183" s="322">
        <f t="shared" si="14"/>
        <v>576.35649999999998</v>
      </c>
    </row>
    <row r="184" spans="1:18" ht="15.75" x14ac:dyDescent="0.45">
      <c r="A184" s="311" t="s">
        <v>527</v>
      </c>
      <c r="B184" s="311">
        <v>21</v>
      </c>
      <c r="C184" s="311">
        <v>0</v>
      </c>
      <c r="D184" s="330" t="s">
        <v>343</v>
      </c>
      <c r="E184" s="313">
        <v>44646</v>
      </c>
      <c r="F184" s="314">
        <f t="shared" si="10"/>
        <v>10.571428571428571</v>
      </c>
      <c r="G184" s="315">
        <f t="shared" si="11"/>
        <v>25</v>
      </c>
      <c r="H184" s="315">
        <f t="shared" si="12"/>
        <v>3</v>
      </c>
      <c r="I184" s="263" t="s">
        <v>171</v>
      </c>
      <c r="J184" s="311">
        <v>524697</v>
      </c>
      <c r="K184" s="311">
        <v>218784</v>
      </c>
      <c r="L184" s="317">
        <v>20.3</v>
      </c>
      <c r="M184" s="317">
        <v>21.8</v>
      </c>
      <c r="N184" s="319">
        <v>3.7</v>
      </c>
      <c r="O184" s="319">
        <v>3.7</v>
      </c>
      <c r="P184" s="320"/>
      <c r="Q184" s="321">
        <f t="shared" si="13"/>
        <v>7.3891625615763568</v>
      </c>
      <c r="R184" s="322">
        <f t="shared" si="14"/>
        <v>25.326500000000003</v>
      </c>
    </row>
    <row r="185" spans="1:18" ht="15.75" x14ac:dyDescent="0.45">
      <c r="A185" s="311" t="s">
        <v>528</v>
      </c>
      <c r="B185" s="311">
        <v>22</v>
      </c>
      <c r="C185" s="311">
        <v>1</v>
      </c>
      <c r="D185" s="330" t="s">
        <v>343</v>
      </c>
      <c r="E185" s="313">
        <v>44646</v>
      </c>
      <c r="F185" s="314">
        <f t="shared" si="10"/>
        <v>10.571428571428571</v>
      </c>
      <c r="G185" s="315">
        <f t="shared" si="11"/>
        <v>25</v>
      </c>
      <c r="H185" s="315">
        <f t="shared" si="12"/>
        <v>3</v>
      </c>
      <c r="I185" s="265" t="s">
        <v>170</v>
      </c>
      <c r="J185" s="311">
        <v>524698</v>
      </c>
      <c r="K185" s="311">
        <v>218784</v>
      </c>
      <c r="L185" s="317">
        <v>19.7</v>
      </c>
      <c r="M185" s="317">
        <v>22.9</v>
      </c>
      <c r="N185" s="319">
        <v>10.1</v>
      </c>
      <c r="O185" s="319">
        <v>7.1</v>
      </c>
      <c r="P185" s="320"/>
      <c r="Q185" s="321">
        <f t="shared" si="13"/>
        <v>16.243654822335031</v>
      </c>
      <c r="R185" s="322">
        <f t="shared" si="14"/>
        <v>254.57049999999995</v>
      </c>
    </row>
    <row r="186" spans="1:18" ht="15.75" x14ac:dyDescent="0.45">
      <c r="A186" s="311" t="s">
        <v>529</v>
      </c>
      <c r="B186" s="311">
        <v>23</v>
      </c>
      <c r="C186" s="311">
        <v>2</v>
      </c>
      <c r="D186" s="330" t="s">
        <v>343</v>
      </c>
      <c r="E186" s="313">
        <v>44646</v>
      </c>
      <c r="F186" s="314">
        <f t="shared" si="10"/>
        <v>10.571428571428571</v>
      </c>
      <c r="G186" s="315">
        <f t="shared" si="11"/>
        <v>25</v>
      </c>
      <c r="H186" s="315">
        <f t="shared" si="12"/>
        <v>3</v>
      </c>
      <c r="I186" s="264" t="s">
        <v>418</v>
      </c>
      <c r="J186" s="311">
        <v>524699</v>
      </c>
      <c r="K186" s="311">
        <v>218784</v>
      </c>
      <c r="L186" s="317">
        <v>18.899999999999999</v>
      </c>
      <c r="M186" s="317">
        <v>20.6</v>
      </c>
      <c r="N186" s="319">
        <v>7.1</v>
      </c>
      <c r="O186" s="319">
        <v>3.9</v>
      </c>
      <c r="P186" s="320"/>
      <c r="Q186" s="321">
        <f t="shared" si="13"/>
        <v>8.9947089947090006</v>
      </c>
      <c r="R186" s="322">
        <f t="shared" si="14"/>
        <v>53.995499999999993</v>
      </c>
    </row>
    <row r="187" spans="1:18" ht="15.75" x14ac:dyDescent="0.45">
      <c r="A187" s="311" t="s">
        <v>531</v>
      </c>
      <c r="B187" s="311">
        <v>25</v>
      </c>
      <c r="C187" s="311">
        <v>4</v>
      </c>
      <c r="D187" s="330" t="s">
        <v>343</v>
      </c>
      <c r="E187" s="313">
        <v>44646</v>
      </c>
      <c r="F187" s="314">
        <f t="shared" si="10"/>
        <v>10.571428571428571</v>
      </c>
      <c r="G187" s="315">
        <f t="shared" si="11"/>
        <v>25</v>
      </c>
      <c r="H187" s="315">
        <f t="shared" si="12"/>
        <v>3</v>
      </c>
      <c r="I187" s="265" t="s">
        <v>170</v>
      </c>
      <c r="J187" s="311">
        <v>524701</v>
      </c>
      <c r="K187" s="311">
        <v>218784</v>
      </c>
      <c r="L187" s="317">
        <v>21.7</v>
      </c>
      <c r="M187" s="317">
        <v>23.5</v>
      </c>
      <c r="N187" s="319">
        <v>3.8</v>
      </c>
      <c r="O187" s="319">
        <v>3</v>
      </c>
      <c r="P187" s="320"/>
      <c r="Q187" s="321">
        <f t="shared" si="13"/>
        <v>8.2949308755760462</v>
      </c>
      <c r="R187" s="322">
        <f t="shared" si="14"/>
        <v>17.099999999999998</v>
      </c>
    </row>
    <row r="188" spans="1:18" ht="15.75" x14ac:dyDescent="0.45">
      <c r="A188" s="311" t="s">
        <v>532</v>
      </c>
      <c r="B188" s="311">
        <v>26</v>
      </c>
      <c r="C188" s="311">
        <v>0</v>
      </c>
      <c r="D188" s="331" t="s">
        <v>344</v>
      </c>
      <c r="E188" s="313">
        <v>44646</v>
      </c>
      <c r="F188" s="314">
        <f t="shared" si="10"/>
        <v>10.571428571428571</v>
      </c>
      <c r="G188" s="315">
        <f t="shared" si="11"/>
        <v>25</v>
      </c>
      <c r="H188" s="315">
        <f t="shared" si="12"/>
        <v>3</v>
      </c>
      <c r="I188" s="265" t="s">
        <v>170</v>
      </c>
      <c r="J188" s="311">
        <v>524702</v>
      </c>
      <c r="K188" s="311">
        <v>218785</v>
      </c>
      <c r="L188" s="317">
        <v>19.7</v>
      </c>
      <c r="M188" s="317">
        <v>20.399999999999999</v>
      </c>
      <c r="N188" s="319">
        <v>7.2</v>
      </c>
      <c r="O188" s="319">
        <v>6</v>
      </c>
      <c r="P188" s="320"/>
      <c r="Q188" s="321">
        <f t="shared" si="13"/>
        <v>3.5532994923857864</v>
      </c>
      <c r="R188" s="322">
        <f t="shared" si="14"/>
        <v>129.60000000000002</v>
      </c>
    </row>
    <row r="189" spans="1:18" ht="15.75" x14ac:dyDescent="0.45">
      <c r="A189" s="311" t="s">
        <v>533</v>
      </c>
      <c r="B189" s="311">
        <v>27</v>
      </c>
      <c r="C189" s="311">
        <v>1</v>
      </c>
      <c r="D189" s="331" t="s">
        <v>344</v>
      </c>
      <c r="E189" s="313">
        <v>44646</v>
      </c>
      <c r="F189" s="314">
        <f t="shared" si="10"/>
        <v>10.571428571428571</v>
      </c>
      <c r="G189" s="315">
        <f t="shared" si="11"/>
        <v>25</v>
      </c>
      <c r="H189" s="315">
        <f t="shared" si="12"/>
        <v>3</v>
      </c>
      <c r="I189" s="264" t="s">
        <v>418</v>
      </c>
      <c r="J189" s="311">
        <v>524703</v>
      </c>
      <c r="K189" s="311">
        <v>218785</v>
      </c>
      <c r="L189" s="317">
        <v>19.399999999999999</v>
      </c>
      <c r="M189" s="317">
        <v>21.9</v>
      </c>
      <c r="N189" s="319">
        <v>11.6</v>
      </c>
      <c r="O189" s="319">
        <v>8</v>
      </c>
      <c r="P189" s="320"/>
      <c r="Q189" s="321">
        <f t="shared" si="13"/>
        <v>12.886597938144329</v>
      </c>
      <c r="R189" s="322">
        <f t="shared" si="14"/>
        <v>371.2</v>
      </c>
    </row>
    <row r="190" spans="1:18" ht="16.149999999999999" thickBot="1" x14ac:dyDescent="0.5">
      <c r="A190" s="311" t="s">
        <v>535</v>
      </c>
      <c r="B190" s="311">
        <v>29</v>
      </c>
      <c r="C190" s="311">
        <v>3</v>
      </c>
      <c r="D190" s="331" t="s">
        <v>344</v>
      </c>
      <c r="E190" s="313">
        <v>44646</v>
      </c>
      <c r="F190" s="314">
        <f t="shared" si="10"/>
        <v>10.571428571428571</v>
      </c>
      <c r="G190" s="315">
        <f t="shared" si="11"/>
        <v>25</v>
      </c>
      <c r="H190" s="315">
        <f t="shared" si="12"/>
        <v>3</v>
      </c>
      <c r="I190" s="266" t="s">
        <v>170</v>
      </c>
      <c r="J190" s="311">
        <v>524705</v>
      </c>
      <c r="K190" s="311">
        <v>218785</v>
      </c>
      <c r="L190" s="317">
        <v>17.600000000000001</v>
      </c>
      <c r="M190" s="317">
        <v>18.7</v>
      </c>
      <c r="N190" s="319">
        <v>8.5</v>
      </c>
      <c r="O190" s="319">
        <v>8.4</v>
      </c>
      <c r="P190" s="320"/>
      <c r="Q190" s="321">
        <f t="shared" si="13"/>
        <v>6.2499999999999778</v>
      </c>
      <c r="R190" s="322">
        <f t="shared" si="14"/>
        <v>299.88000000000005</v>
      </c>
    </row>
    <row r="191" spans="1:18" ht="16.149999999999999" thickBot="1" x14ac:dyDescent="0.5">
      <c r="A191" s="311" t="s">
        <v>508</v>
      </c>
      <c r="B191" s="311">
        <v>2</v>
      </c>
      <c r="C191" s="311">
        <v>1</v>
      </c>
      <c r="D191" s="312" t="s">
        <v>337</v>
      </c>
      <c r="E191" s="313">
        <v>44648</v>
      </c>
      <c r="F191" s="314">
        <f t="shared" si="10"/>
        <v>10.857142857142858</v>
      </c>
      <c r="G191" s="315">
        <f t="shared" si="11"/>
        <v>27</v>
      </c>
      <c r="H191" s="315">
        <f t="shared" si="12"/>
        <v>5</v>
      </c>
      <c r="I191" s="337" t="s">
        <v>171</v>
      </c>
      <c r="J191" s="311">
        <v>524678</v>
      </c>
      <c r="K191" s="311">
        <v>218780</v>
      </c>
      <c r="L191" s="317">
        <v>20.2</v>
      </c>
      <c r="M191" s="317">
        <v>21</v>
      </c>
      <c r="N191" s="319">
        <v>13.6</v>
      </c>
      <c r="O191" s="319">
        <v>7.3</v>
      </c>
      <c r="P191" s="320"/>
      <c r="Q191" s="321">
        <f t="shared" si="13"/>
        <v>3.9603960396039639</v>
      </c>
      <c r="R191" s="322">
        <f t="shared" si="14"/>
        <v>362.37200000000001</v>
      </c>
    </row>
    <row r="192" spans="1:18" ht="16.149999999999999" thickBot="1" x14ac:dyDescent="0.5">
      <c r="A192" s="311" t="s">
        <v>509</v>
      </c>
      <c r="B192" s="311">
        <v>3</v>
      </c>
      <c r="C192" s="311">
        <v>2</v>
      </c>
      <c r="D192" s="312" t="s">
        <v>337</v>
      </c>
      <c r="E192" s="313">
        <v>44648</v>
      </c>
      <c r="F192" s="314">
        <f t="shared" si="10"/>
        <v>10.857142857142858</v>
      </c>
      <c r="G192" s="315">
        <f t="shared" si="11"/>
        <v>27</v>
      </c>
      <c r="H192" s="315">
        <f t="shared" si="12"/>
        <v>5</v>
      </c>
      <c r="I192" s="339" t="s">
        <v>170</v>
      </c>
      <c r="J192" s="311">
        <v>524679</v>
      </c>
      <c r="K192" s="311">
        <v>218780</v>
      </c>
      <c r="L192" s="317">
        <v>22</v>
      </c>
      <c r="M192" s="317">
        <v>23</v>
      </c>
      <c r="N192" s="319">
        <v>9.5</v>
      </c>
      <c r="O192" s="319">
        <v>7.4</v>
      </c>
      <c r="P192" s="320"/>
      <c r="Q192" s="321">
        <f t="shared" si="13"/>
        <v>4.5454545454545414</v>
      </c>
      <c r="R192" s="322">
        <f t="shared" si="14"/>
        <v>260.11</v>
      </c>
    </row>
    <row r="193" spans="1:18" ht="16.149999999999999" thickBot="1" x14ac:dyDescent="0.5">
      <c r="A193" s="311" t="s">
        <v>510</v>
      </c>
      <c r="B193" s="311">
        <v>4</v>
      </c>
      <c r="C193" s="311">
        <v>3</v>
      </c>
      <c r="D193" s="312" t="s">
        <v>337</v>
      </c>
      <c r="E193" s="313">
        <v>44648</v>
      </c>
      <c r="F193" s="314">
        <f t="shared" si="10"/>
        <v>10.857142857142858</v>
      </c>
      <c r="G193" s="315">
        <f t="shared" si="11"/>
        <v>27</v>
      </c>
      <c r="H193" s="315">
        <f t="shared" si="12"/>
        <v>5</v>
      </c>
      <c r="I193" s="267" t="s">
        <v>418</v>
      </c>
      <c r="J193" s="311">
        <v>524680</v>
      </c>
      <c r="K193" s="311">
        <v>218780</v>
      </c>
      <c r="L193" s="317">
        <v>19.899999999999999</v>
      </c>
      <c r="M193" s="317">
        <v>22.3</v>
      </c>
      <c r="N193" s="319">
        <v>5.6</v>
      </c>
      <c r="O193" s="319">
        <v>4.5999999999999996</v>
      </c>
      <c r="P193" s="320"/>
      <c r="Q193" s="321">
        <f t="shared" si="13"/>
        <v>12.060301507537696</v>
      </c>
      <c r="R193" s="322">
        <f t="shared" si="14"/>
        <v>59.24799999999999</v>
      </c>
    </row>
    <row r="194" spans="1:18" ht="16.149999999999999" thickBot="1" x14ac:dyDescent="0.5">
      <c r="A194" s="311" t="s">
        <v>511</v>
      </c>
      <c r="B194" s="311">
        <v>5</v>
      </c>
      <c r="C194" s="311">
        <v>4</v>
      </c>
      <c r="D194" s="312" t="s">
        <v>337</v>
      </c>
      <c r="E194" s="313">
        <v>44648</v>
      </c>
      <c r="F194" s="314">
        <f t="shared" si="10"/>
        <v>10.857142857142858</v>
      </c>
      <c r="G194" s="315">
        <f t="shared" si="11"/>
        <v>27</v>
      </c>
      <c r="H194" s="315">
        <f t="shared" si="12"/>
        <v>5</v>
      </c>
      <c r="I194" s="268"/>
      <c r="J194" s="311">
        <v>524681</v>
      </c>
      <c r="K194" s="311">
        <v>218780</v>
      </c>
      <c r="L194" s="317">
        <v>22.6</v>
      </c>
      <c r="M194" s="317"/>
      <c r="N194" s="319"/>
      <c r="O194" s="319"/>
      <c r="P194" s="320"/>
      <c r="Q194" s="321" t="str">
        <f t="shared" si="13"/>
        <v/>
      </c>
      <c r="R194" s="322" t="str">
        <f t="shared" si="14"/>
        <v/>
      </c>
    </row>
    <row r="195" spans="1:18" ht="16.149999999999999" thickBot="1" x14ac:dyDescent="0.5">
      <c r="A195" s="311" t="s">
        <v>512</v>
      </c>
      <c r="B195" s="311">
        <v>6</v>
      </c>
      <c r="C195" s="311">
        <v>0</v>
      </c>
      <c r="D195" s="327" t="s">
        <v>339</v>
      </c>
      <c r="E195" s="313">
        <v>44648</v>
      </c>
      <c r="F195" s="314">
        <f t="shared" si="10"/>
        <v>10.857142857142858</v>
      </c>
      <c r="G195" s="315">
        <f t="shared" si="11"/>
        <v>27</v>
      </c>
      <c r="H195" s="315">
        <f t="shared" si="12"/>
        <v>5</v>
      </c>
      <c r="I195" s="266"/>
      <c r="J195" s="311">
        <v>524682</v>
      </c>
      <c r="K195" s="311">
        <v>218781</v>
      </c>
      <c r="L195" s="317">
        <v>21.4</v>
      </c>
      <c r="M195" s="317"/>
      <c r="N195" s="319"/>
      <c r="O195" s="319"/>
      <c r="P195" s="320"/>
      <c r="Q195" s="321" t="str">
        <f t="shared" si="13"/>
        <v/>
      </c>
      <c r="R195" s="322" t="str">
        <f t="shared" si="14"/>
        <v/>
      </c>
    </row>
    <row r="196" spans="1:18" ht="16.149999999999999" thickBot="1" x14ac:dyDescent="0.5">
      <c r="A196" s="311" t="s">
        <v>513</v>
      </c>
      <c r="B196" s="311">
        <v>7</v>
      </c>
      <c r="C196" s="311">
        <v>1</v>
      </c>
      <c r="D196" s="327" t="s">
        <v>339</v>
      </c>
      <c r="E196" s="313">
        <v>44648</v>
      </c>
      <c r="F196" s="314">
        <f t="shared" si="10"/>
        <v>10.857142857142858</v>
      </c>
      <c r="G196" s="315">
        <f t="shared" si="11"/>
        <v>27</v>
      </c>
      <c r="H196" s="315">
        <f t="shared" si="12"/>
        <v>5</v>
      </c>
      <c r="I196" s="340" t="s">
        <v>418</v>
      </c>
      <c r="J196" s="311">
        <v>524683</v>
      </c>
      <c r="K196" s="311">
        <v>218781</v>
      </c>
      <c r="L196" s="317">
        <v>20.9</v>
      </c>
      <c r="M196" s="317">
        <v>23.5</v>
      </c>
      <c r="N196" s="319">
        <v>10.3</v>
      </c>
      <c r="O196" s="319">
        <v>7.5</v>
      </c>
      <c r="P196" s="320"/>
      <c r="Q196" s="321">
        <f t="shared" si="13"/>
        <v>12.440191387559807</v>
      </c>
      <c r="R196" s="322">
        <f t="shared" si="14"/>
        <v>289.6875</v>
      </c>
    </row>
    <row r="197" spans="1:18" ht="16.149999999999999" thickBot="1" x14ac:dyDescent="0.5">
      <c r="A197" s="311" t="s">
        <v>514</v>
      </c>
      <c r="B197" s="311">
        <v>8</v>
      </c>
      <c r="C197" s="311">
        <v>2</v>
      </c>
      <c r="D197" s="327" t="s">
        <v>339</v>
      </c>
      <c r="E197" s="313">
        <v>44648</v>
      </c>
      <c r="F197" s="314">
        <f t="shared" si="10"/>
        <v>10.857142857142858</v>
      </c>
      <c r="G197" s="315">
        <f t="shared" si="11"/>
        <v>27</v>
      </c>
      <c r="H197" s="315">
        <f t="shared" si="12"/>
        <v>5</v>
      </c>
      <c r="I197" s="259" t="s">
        <v>170</v>
      </c>
      <c r="J197" s="311">
        <v>524684</v>
      </c>
      <c r="K197" s="311">
        <v>218781</v>
      </c>
      <c r="L197" s="317">
        <v>22.7</v>
      </c>
      <c r="M197" s="317">
        <v>25.6</v>
      </c>
      <c r="N197" s="319">
        <v>15.8</v>
      </c>
      <c r="O197" s="319">
        <v>14.8</v>
      </c>
      <c r="P197" s="320"/>
      <c r="Q197" s="321">
        <f t="shared" si="13"/>
        <v>12.775330396475781</v>
      </c>
      <c r="R197" s="322">
        <f t="shared" si="14"/>
        <v>1730.4160000000004</v>
      </c>
    </row>
    <row r="198" spans="1:18" ht="16.149999999999999" thickBot="1" x14ac:dyDescent="0.5">
      <c r="A198" s="311" t="s">
        <v>515</v>
      </c>
      <c r="B198" s="311">
        <v>9</v>
      </c>
      <c r="C198" s="311">
        <v>3</v>
      </c>
      <c r="D198" s="327" t="s">
        <v>339</v>
      </c>
      <c r="E198" s="313">
        <v>44648</v>
      </c>
      <c r="F198" s="314">
        <f t="shared" si="10"/>
        <v>10.857142857142858</v>
      </c>
      <c r="G198" s="315">
        <f t="shared" si="11"/>
        <v>27</v>
      </c>
      <c r="H198" s="315">
        <f t="shared" si="12"/>
        <v>5</v>
      </c>
      <c r="I198" s="338"/>
      <c r="J198" s="311">
        <v>524685</v>
      </c>
      <c r="K198" s="311">
        <v>218781</v>
      </c>
      <c r="L198" s="317">
        <v>21.3</v>
      </c>
      <c r="M198" s="317"/>
      <c r="N198" s="319"/>
      <c r="O198" s="319"/>
      <c r="P198" s="320"/>
      <c r="Q198" s="321" t="str">
        <f t="shared" si="13"/>
        <v/>
      </c>
      <c r="R198" s="322" t="str">
        <f t="shared" si="14"/>
        <v/>
      </c>
    </row>
    <row r="199" spans="1:18" ht="16.149999999999999" thickBot="1" x14ac:dyDescent="0.5">
      <c r="A199" s="311" t="s">
        <v>516</v>
      </c>
      <c r="B199" s="311">
        <v>10</v>
      </c>
      <c r="C199" s="311">
        <v>4</v>
      </c>
      <c r="D199" s="327" t="s">
        <v>339</v>
      </c>
      <c r="E199" s="313">
        <v>44648</v>
      </c>
      <c r="F199" s="314">
        <f t="shared" si="10"/>
        <v>10.857142857142858</v>
      </c>
      <c r="G199" s="315">
        <f t="shared" si="11"/>
        <v>27</v>
      </c>
      <c r="H199" s="315">
        <f t="shared" si="12"/>
        <v>5</v>
      </c>
      <c r="I199" s="332"/>
      <c r="J199" s="311">
        <v>524686</v>
      </c>
      <c r="K199" s="311">
        <v>218781</v>
      </c>
      <c r="L199" s="317">
        <v>21.9</v>
      </c>
      <c r="M199" s="317"/>
      <c r="N199" s="319"/>
      <c r="O199" s="319"/>
      <c r="P199" s="320"/>
      <c r="Q199" s="321" t="str">
        <f t="shared" si="13"/>
        <v/>
      </c>
      <c r="R199" s="322" t="str">
        <f t="shared" si="14"/>
        <v/>
      </c>
    </row>
    <row r="200" spans="1:18" ht="16.149999999999999" thickBot="1" x14ac:dyDescent="0.5">
      <c r="A200" s="311" t="s">
        <v>517</v>
      </c>
      <c r="B200" s="311">
        <v>11</v>
      </c>
      <c r="C200" s="311">
        <v>0</v>
      </c>
      <c r="D200" s="328" t="s">
        <v>341</v>
      </c>
      <c r="E200" s="313">
        <v>44648</v>
      </c>
      <c r="F200" s="314">
        <f t="shared" si="10"/>
        <v>10.857142857142858</v>
      </c>
      <c r="G200" s="315">
        <f t="shared" si="11"/>
        <v>27</v>
      </c>
      <c r="H200" s="315">
        <f t="shared" si="12"/>
        <v>5</v>
      </c>
      <c r="I200" s="256" t="s">
        <v>171</v>
      </c>
      <c r="J200" s="311">
        <v>524687</v>
      </c>
      <c r="K200" s="311">
        <v>218782</v>
      </c>
      <c r="L200" s="317">
        <v>17.399999999999999</v>
      </c>
      <c r="M200" s="317">
        <v>20</v>
      </c>
      <c r="N200" s="319">
        <v>11.1</v>
      </c>
      <c r="O200" s="319">
        <v>9.6</v>
      </c>
      <c r="P200" s="320"/>
      <c r="Q200" s="321">
        <f t="shared" si="13"/>
        <v>14.942528735632198</v>
      </c>
      <c r="R200" s="322">
        <f t="shared" si="14"/>
        <v>511.48799999999994</v>
      </c>
    </row>
    <row r="201" spans="1:18" ht="16.149999999999999" thickBot="1" x14ac:dyDescent="0.5">
      <c r="A201" s="311" t="s">
        <v>518</v>
      </c>
      <c r="B201" s="311">
        <v>12</v>
      </c>
      <c r="C201" s="311">
        <v>1</v>
      </c>
      <c r="D201" s="328" t="s">
        <v>341</v>
      </c>
      <c r="E201" s="313">
        <v>44648</v>
      </c>
      <c r="F201" s="314">
        <f t="shared" si="10"/>
        <v>10.857142857142858</v>
      </c>
      <c r="G201" s="315">
        <f t="shared" si="11"/>
        <v>27</v>
      </c>
      <c r="H201" s="315">
        <f t="shared" si="12"/>
        <v>5</v>
      </c>
      <c r="I201" s="340" t="s">
        <v>418</v>
      </c>
      <c r="J201" s="311">
        <v>524688</v>
      </c>
      <c r="K201" s="311">
        <v>218782</v>
      </c>
      <c r="L201" s="317">
        <v>22.8</v>
      </c>
      <c r="M201" s="317">
        <v>24.1</v>
      </c>
      <c r="N201" s="319">
        <v>10.8</v>
      </c>
      <c r="O201" s="319">
        <v>7.6</v>
      </c>
      <c r="P201" s="320"/>
      <c r="Q201" s="321">
        <f t="shared" si="13"/>
        <v>5.7017543859649189</v>
      </c>
      <c r="R201" s="322">
        <f t="shared" si="14"/>
        <v>311.904</v>
      </c>
    </row>
    <row r="202" spans="1:18" ht="16.149999999999999" thickBot="1" x14ac:dyDescent="0.5">
      <c r="A202" s="311" t="s">
        <v>519</v>
      </c>
      <c r="B202" s="311">
        <v>13</v>
      </c>
      <c r="C202" s="311">
        <v>2</v>
      </c>
      <c r="D202" s="328" t="s">
        <v>341</v>
      </c>
      <c r="E202" s="313">
        <v>44648</v>
      </c>
      <c r="F202" s="314">
        <f t="shared" si="10"/>
        <v>10.857142857142858</v>
      </c>
      <c r="G202" s="315">
        <f t="shared" si="11"/>
        <v>27</v>
      </c>
      <c r="H202" s="315">
        <f t="shared" si="12"/>
        <v>5</v>
      </c>
      <c r="I202" s="256" t="s">
        <v>171</v>
      </c>
      <c r="J202" s="311">
        <v>524689</v>
      </c>
      <c r="K202" s="311">
        <v>218782</v>
      </c>
      <c r="L202" s="317">
        <v>23.4</v>
      </c>
      <c r="M202" s="317">
        <v>24.4</v>
      </c>
      <c r="N202" s="319">
        <v>17.600000000000001</v>
      </c>
      <c r="O202" s="319">
        <v>10.199999999999999</v>
      </c>
      <c r="P202" s="320"/>
      <c r="Q202" s="321">
        <f t="shared" si="13"/>
        <v>4.2735042735042805</v>
      </c>
      <c r="R202" s="322">
        <f t="shared" si="14"/>
        <v>915.55200000000002</v>
      </c>
    </row>
    <row r="203" spans="1:18" ht="15.75" x14ac:dyDescent="0.45">
      <c r="A203" s="311" t="s">
        <v>520</v>
      </c>
      <c r="B203" s="311">
        <v>14</v>
      </c>
      <c r="C203" s="311">
        <v>3</v>
      </c>
      <c r="D203" s="328" t="s">
        <v>341</v>
      </c>
      <c r="E203" s="313">
        <v>44648</v>
      </c>
      <c r="F203" s="314">
        <f t="shared" si="10"/>
        <v>10.857142857142858</v>
      </c>
      <c r="G203" s="315">
        <f t="shared" si="11"/>
        <v>27</v>
      </c>
      <c r="H203" s="315">
        <f t="shared" si="12"/>
        <v>5</v>
      </c>
      <c r="I203" s="256" t="s">
        <v>171</v>
      </c>
      <c r="J203" s="311">
        <v>524690</v>
      </c>
      <c r="K203" s="311">
        <v>218782</v>
      </c>
      <c r="L203" s="317">
        <v>20.5</v>
      </c>
      <c r="M203" s="317">
        <v>22.3</v>
      </c>
      <c r="N203" s="319">
        <v>7.7</v>
      </c>
      <c r="O203" s="319">
        <v>7.5</v>
      </c>
      <c r="P203" s="320"/>
      <c r="Q203" s="321">
        <f t="shared" si="13"/>
        <v>8.7804878048780566</v>
      </c>
      <c r="R203" s="322">
        <f t="shared" si="14"/>
        <v>216.5625</v>
      </c>
    </row>
    <row r="204" spans="1:18" ht="15.75" x14ac:dyDescent="0.45">
      <c r="A204" s="311" t="s">
        <v>521</v>
      </c>
      <c r="B204" s="311">
        <v>15</v>
      </c>
      <c r="C204" s="311">
        <v>4</v>
      </c>
      <c r="D204" s="328" t="s">
        <v>341</v>
      </c>
      <c r="E204" s="313">
        <v>44648</v>
      </c>
      <c r="F204" s="314">
        <f t="shared" si="10"/>
        <v>10.857142857142858</v>
      </c>
      <c r="G204" s="315">
        <f t="shared" si="11"/>
        <v>27</v>
      </c>
      <c r="H204" s="315">
        <f t="shared" si="12"/>
        <v>5</v>
      </c>
      <c r="I204" s="264"/>
      <c r="J204" s="311">
        <v>524691</v>
      </c>
      <c r="K204" s="311">
        <v>218782</v>
      </c>
      <c r="L204" s="317">
        <v>23.5</v>
      </c>
      <c r="M204" s="317"/>
      <c r="N204" s="319"/>
      <c r="O204" s="319"/>
      <c r="P204" s="320"/>
      <c r="Q204" s="321" t="str">
        <f t="shared" si="13"/>
        <v/>
      </c>
      <c r="R204" s="322" t="str">
        <f t="shared" si="14"/>
        <v/>
      </c>
    </row>
    <row r="205" spans="1:18" ht="15.75" x14ac:dyDescent="0.45">
      <c r="A205" s="311" t="s">
        <v>523</v>
      </c>
      <c r="B205" s="311">
        <v>17</v>
      </c>
      <c r="C205" s="311">
        <v>1</v>
      </c>
      <c r="D205" s="329" t="s">
        <v>342</v>
      </c>
      <c r="E205" s="313">
        <v>44648</v>
      </c>
      <c r="F205" s="314">
        <f t="shared" si="10"/>
        <v>10.857142857142858</v>
      </c>
      <c r="G205" s="315">
        <f t="shared" si="11"/>
        <v>27</v>
      </c>
      <c r="H205" s="315">
        <f t="shared" si="12"/>
        <v>5</v>
      </c>
      <c r="I205" s="263" t="s">
        <v>171</v>
      </c>
      <c r="J205" s="311">
        <v>524693</v>
      </c>
      <c r="K205" s="311">
        <v>218783</v>
      </c>
      <c r="L205" s="317">
        <v>20.2</v>
      </c>
      <c r="M205" s="317">
        <v>22.2</v>
      </c>
      <c r="N205" s="319">
        <v>9.5</v>
      </c>
      <c r="O205" s="319">
        <v>7.1</v>
      </c>
      <c r="P205" s="320"/>
      <c r="Q205" s="321">
        <f t="shared" si="13"/>
        <v>9.9009900990099098</v>
      </c>
      <c r="R205" s="322">
        <f t="shared" si="14"/>
        <v>239.44749999999999</v>
      </c>
    </row>
    <row r="206" spans="1:18" ht="15.75" x14ac:dyDescent="0.45">
      <c r="A206" s="311" t="s">
        <v>524</v>
      </c>
      <c r="B206" s="311">
        <v>18</v>
      </c>
      <c r="C206" s="311">
        <v>2</v>
      </c>
      <c r="D206" s="329" t="s">
        <v>342</v>
      </c>
      <c r="E206" s="313">
        <v>44648</v>
      </c>
      <c r="F206" s="314">
        <f t="shared" si="10"/>
        <v>10.857142857142858</v>
      </c>
      <c r="G206" s="315">
        <f t="shared" si="11"/>
        <v>27</v>
      </c>
      <c r="H206" s="315">
        <f t="shared" si="12"/>
        <v>5</v>
      </c>
      <c r="I206" s="264" t="s">
        <v>418</v>
      </c>
      <c r="J206" s="311">
        <v>524694</v>
      </c>
      <c r="K206" s="311">
        <v>218783</v>
      </c>
      <c r="L206" s="317">
        <v>18.7</v>
      </c>
      <c r="M206" s="317">
        <v>20.6</v>
      </c>
      <c r="N206" s="319">
        <v>11.6</v>
      </c>
      <c r="O206" s="319">
        <v>10.3</v>
      </c>
      <c r="P206" s="320"/>
      <c r="Q206" s="321">
        <f t="shared" si="13"/>
        <v>10.160427807486649</v>
      </c>
      <c r="R206" s="322">
        <f t="shared" si="14"/>
        <v>615.32200000000012</v>
      </c>
    </row>
    <row r="207" spans="1:18" ht="15.75" x14ac:dyDescent="0.45">
      <c r="A207" s="311" t="s">
        <v>525</v>
      </c>
      <c r="B207" s="311">
        <v>19</v>
      </c>
      <c r="C207" s="311">
        <v>3</v>
      </c>
      <c r="D207" s="329" t="s">
        <v>342</v>
      </c>
      <c r="E207" s="313">
        <v>44648</v>
      </c>
      <c r="F207" s="314">
        <f t="shared" si="10"/>
        <v>10.857142857142858</v>
      </c>
      <c r="G207" s="315">
        <f t="shared" si="11"/>
        <v>27</v>
      </c>
      <c r="H207" s="315">
        <f t="shared" si="12"/>
        <v>5</v>
      </c>
      <c r="I207" s="265" t="s">
        <v>170</v>
      </c>
      <c r="J207" s="311">
        <v>524695</v>
      </c>
      <c r="K207" s="311">
        <v>218783</v>
      </c>
      <c r="L207" s="317">
        <v>18.7</v>
      </c>
      <c r="M207" s="317">
        <v>20.3</v>
      </c>
      <c r="N207" s="319">
        <v>14.2</v>
      </c>
      <c r="O207" s="319">
        <v>9</v>
      </c>
      <c r="P207" s="320"/>
      <c r="Q207" s="321">
        <f t="shared" si="13"/>
        <v>8.5561497326203337</v>
      </c>
      <c r="R207" s="322">
        <f t="shared" si="14"/>
        <v>575.1</v>
      </c>
    </row>
    <row r="208" spans="1:18" ht="15.75" x14ac:dyDescent="0.45">
      <c r="A208" s="311" t="s">
        <v>526</v>
      </c>
      <c r="B208" s="311">
        <v>20</v>
      </c>
      <c r="C208" s="311">
        <v>4</v>
      </c>
      <c r="D208" s="329" t="s">
        <v>342</v>
      </c>
      <c r="E208" s="313">
        <v>44648</v>
      </c>
      <c r="F208" s="314">
        <f t="shared" si="10"/>
        <v>10.857142857142858</v>
      </c>
      <c r="G208" s="315">
        <f t="shared" si="11"/>
        <v>27</v>
      </c>
      <c r="H208" s="315">
        <f t="shared" si="12"/>
        <v>5</v>
      </c>
      <c r="I208" s="265" t="s">
        <v>170</v>
      </c>
      <c r="J208" s="311">
        <v>524696</v>
      </c>
      <c r="K208" s="311">
        <v>218783</v>
      </c>
      <c r="L208" s="317">
        <v>18.899999999999999</v>
      </c>
      <c r="M208" s="317">
        <v>21.5</v>
      </c>
      <c r="N208" s="319">
        <v>15</v>
      </c>
      <c r="O208" s="319">
        <v>11.9</v>
      </c>
      <c r="P208" s="320"/>
      <c r="Q208" s="321">
        <f t="shared" si="13"/>
        <v>13.756613756613767</v>
      </c>
      <c r="R208" s="322">
        <f t="shared" si="14"/>
        <v>1062.075</v>
      </c>
    </row>
    <row r="209" spans="1:18" ht="15.75" x14ac:dyDescent="0.45">
      <c r="A209" s="311" t="s">
        <v>527</v>
      </c>
      <c r="B209" s="311">
        <v>21</v>
      </c>
      <c r="C209" s="311">
        <v>0</v>
      </c>
      <c r="D209" s="330" t="s">
        <v>343</v>
      </c>
      <c r="E209" s="313">
        <v>44648</v>
      </c>
      <c r="F209" s="314">
        <f t="shared" si="10"/>
        <v>10.857142857142858</v>
      </c>
      <c r="G209" s="315">
        <f t="shared" si="11"/>
        <v>27</v>
      </c>
      <c r="H209" s="315">
        <f t="shared" si="12"/>
        <v>5</v>
      </c>
      <c r="I209" s="263" t="s">
        <v>171</v>
      </c>
      <c r="J209" s="311">
        <v>524697</v>
      </c>
      <c r="K209" s="311">
        <v>218784</v>
      </c>
      <c r="L209" s="317">
        <v>20.3</v>
      </c>
      <c r="M209" s="317">
        <v>21.8</v>
      </c>
      <c r="N209" s="319">
        <v>4.9000000000000004</v>
      </c>
      <c r="O209" s="319">
        <v>4.2</v>
      </c>
      <c r="P209" s="320"/>
      <c r="Q209" s="321">
        <f t="shared" si="13"/>
        <v>7.3891625615763568</v>
      </c>
      <c r="R209" s="322">
        <f t="shared" si="14"/>
        <v>43.218000000000004</v>
      </c>
    </row>
    <row r="210" spans="1:18" ht="15.75" x14ac:dyDescent="0.45">
      <c r="A210" s="311" t="s">
        <v>528</v>
      </c>
      <c r="B210" s="311">
        <v>22</v>
      </c>
      <c r="C210" s="311">
        <v>1</v>
      </c>
      <c r="D210" s="330" t="s">
        <v>343</v>
      </c>
      <c r="E210" s="313">
        <v>44648</v>
      </c>
      <c r="F210" s="314">
        <f t="shared" si="10"/>
        <v>10.857142857142858</v>
      </c>
      <c r="G210" s="315">
        <f t="shared" si="11"/>
        <v>27</v>
      </c>
      <c r="H210" s="315">
        <f t="shared" si="12"/>
        <v>5</v>
      </c>
      <c r="I210" s="265" t="s">
        <v>170</v>
      </c>
      <c r="J210" s="311">
        <v>524698</v>
      </c>
      <c r="K210" s="311">
        <v>218784</v>
      </c>
      <c r="L210" s="317">
        <v>19.7</v>
      </c>
      <c r="M210" s="317">
        <v>22.1</v>
      </c>
      <c r="N210" s="319">
        <v>11.7</v>
      </c>
      <c r="O210" s="319">
        <v>7.4</v>
      </c>
      <c r="P210" s="320"/>
      <c r="Q210" s="321">
        <f t="shared" si="13"/>
        <v>12.182741116751284</v>
      </c>
      <c r="R210" s="322">
        <f t="shared" si="14"/>
        <v>320.346</v>
      </c>
    </row>
    <row r="211" spans="1:18" ht="15.75" x14ac:dyDescent="0.45">
      <c r="A211" s="311" t="s">
        <v>529</v>
      </c>
      <c r="B211" s="311">
        <v>23</v>
      </c>
      <c r="C211" s="311">
        <v>2</v>
      </c>
      <c r="D211" s="330" t="s">
        <v>343</v>
      </c>
      <c r="E211" s="313">
        <v>44648</v>
      </c>
      <c r="F211" s="314">
        <f t="shared" si="10"/>
        <v>10.857142857142858</v>
      </c>
      <c r="G211" s="315">
        <f t="shared" si="11"/>
        <v>27</v>
      </c>
      <c r="H211" s="315">
        <f t="shared" si="12"/>
        <v>5</v>
      </c>
      <c r="I211" s="264" t="s">
        <v>418</v>
      </c>
      <c r="J211" s="311">
        <v>524699</v>
      </c>
      <c r="K211" s="311">
        <v>218784</v>
      </c>
      <c r="L211" s="317">
        <v>18.899999999999999</v>
      </c>
      <c r="M211" s="317">
        <v>20.7</v>
      </c>
      <c r="N211" s="319">
        <v>7.8</v>
      </c>
      <c r="O211" s="319">
        <v>4.9000000000000004</v>
      </c>
      <c r="P211" s="320"/>
      <c r="Q211" s="321">
        <f t="shared" si="13"/>
        <v>9.5238095238095344</v>
      </c>
      <c r="R211" s="322">
        <f t="shared" si="14"/>
        <v>93.63900000000001</v>
      </c>
    </row>
    <row r="212" spans="1:18" ht="15.75" x14ac:dyDescent="0.45">
      <c r="A212" s="311" t="s">
        <v>531</v>
      </c>
      <c r="B212" s="311">
        <v>25</v>
      </c>
      <c r="C212" s="311">
        <v>4</v>
      </c>
      <c r="D212" s="330" t="s">
        <v>343</v>
      </c>
      <c r="E212" s="313">
        <v>44648</v>
      </c>
      <c r="F212" s="314">
        <f t="shared" si="10"/>
        <v>10.857142857142858</v>
      </c>
      <c r="G212" s="315">
        <f t="shared" si="11"/>
        <v>27</v>
      </c>
      <c r="H212" s="315">
        <f t="shared" si="12"/>
        <v>5</v>
      </c>
      <c r="I212" s="265" t="s">
        <v>170</v>
      </c>
      <c r="J212" s="311">
        <v>524701</v>
      </c>
      <c r="K212" s="311">
        <v>218784</v>
      </c>
      <c r="L212" s="317">
        <v>21.7</v>
      </c>
      <c r="M212" s="317">
        <v>23.5</v>
      </c>
      <c r="N212" s="319">
        <v>3.9</v>
      </c>
      <c r="O212" s="319">
        <v>3.5</v>
      </c>
      <c r="P212" s="320"/>
      <c r="Q212" s="321">
        <f t="shared" si="13"/>
        <v>8.2949308755760462</v>
      </c>
      <c r="R212" s="322">
        <f t="shared" si="14"/>
        <v>23.887499999999999</v>
      </c>
    </row>
    <row r="213" spans="1:18" ht="15.75" x14ac:dyDescent="0.45">
      <c r="A213" s="311" t="s">
        <v>532</v>
      </c>
      <c r="B213" s="311">
        <v>26</v>
      </c>
      <c r="C213" s="311">
        <v>0</v>
      </c>
      <c r="D213" s="331" t="s">
        <v>344</v>
      </c>
      <c r="E213" s="313">
        <v>44648</v>
      </c>
      <c r="F213" s="314">
        <f t="shared" si="10"/>
        <v>10.857142857142858</v>
      </c>
      <c r="G213" s="315">
        <f t="shared" si="11"/>
        <v>27</v>
      </c>
      <c r="H213" s="315">
        <f t="shared" si="12"/>
        <v>5</v>
      </c>
      <c r="I213" s="265" t="s">
        <v>170</v>
      </c>
      <c r="J213" s="311">
        <v>524702</v>
      </c>
      <c r="K213" s="311">
        <v>218785</v>
      </c>
      <c r="L213" s="317">
        <v>19.7</v>
      </c>
      <c r="M213" s="317">
        <v>21.7</v>
      </c>
      <c r="N213" s="317">
        <v>8</v>
      </c>
      <c r="O213" s="319">
        <v>6.9</v>
      </c>
      <c r="P213" s="320"/>
      <c r="Q213" s="321">
        <f t="shared" si="13"/>
        <v>10.152284263959398</v>
      </c>
      <c r="R213" s="322">
        <f t="shared" si="14"/>
        <v>190.44000000000003</v>
      </c>
    </row>
    <row r="214" spans="1:18" ht="15.75" x14ac:dyDescent="0.45">
      <c r="A214" s="311" t="s">
        <v>533</v>
      </c>
      <c r="B214" s="311">
        <v>27</v>
      </c>
      <c r="C214" s="311">
        <v>1</v>
      </c>
      <c r="D214" s="331" t="s">
        <v>344</v>
      </c>
      <c r="E214" s="313">
        <v>44648</v>
      </c>
      <c r="F214" s="314">
        <f t="shared" si="10"/>
        <v>10.857142857142858</v>
      </c>
      <c r="G214" s="315">
        <f t="shared" si="11"/>
        <v>27</v>
      </c>
      <c r="H214" s="315">
        <f t="shared" si="12"/>
        <v>5</v>
      </c>
      <c r="I214" s="264" t="s">
        <v>418</v>
      </c>
      <c r="J214" s="311">
        <v>524703</v>
      </c>
      <c r="K214" s="311">
        <v>218785</v>
      </c>
      <c r="L214" s="317">
        <v>19.399999999999999</v>
      </c>
      <c r="M214" s="317">
        <v>22.5</v>
      </c>
      <c r="N214" s="317">
        <v>12.5</v>
      </c>
      <c r="O214" s="319">
        <v>8.1999999999999993</v>
      </c>
      <c r="P214" s="320"/>
      <c r="Q214" s="321">
        <f t="shared" si="13"/>
        <v>15.97938144329898</v>
      </c>
      <c r="R214" s="322">
        <f t="shared" si="14"/>
        <v>420.24999999999989</v>
      </c>
    </row>
    <row r="215" spans="1:18" ht="15.75" x14ac:dyDescent="0.45">
      <c r="A215" s="311" t="s">
        <v>535</v>
      </c>
      <c r="B215" s="311">
        <v>29</v>
      </c>
      <c r="C215" s="311">
        <v>3</v>
      </c>
      <c r="D215" s="331" t="s">
        <v>344</v>
      </c>
      <c r="E215" s="313">
        <v>44648</v>
      </c>
      <c r="F215" s="314">
        <f t="shared" si="10"/>
        <v>10.857142857142858</v>
      </c>
      <c r="G215" s="315">
        <f t="shared" si="11"/>
        <v>27</v>
      </c>
      <c r="H215" s="315">
        <f t="shared" si="12"/>
        <v>5</v>
      </c>
      <c r="I215" s="265" t="s">
        <v>170</v>
      </c>
      <c r="J215" s="311">
        <v>524705</v>
      </c>
      <c r="K215" s="311">
        <v>218785</v>
      </c>
      <c r="L215" s="317">
        <v>17.600000000000001</v>
      </c>
      <c r="M215" s="317">
        <v>18.899999999999999</v>
      </c>
      <c r="N215" s="317">
        <v>8.8000000000000007</v>
      </c>
      <c r="O215" s="319">
        <v>8</v>
      </c>
      <c r="P215" s="320"/>
      <c r="Q215" s="321">
        <f t="shared" si="13"/>
        <v>7.3863636363636243</v>
      </c>
      <c r="R215" s="322">
        <f t="shared" si="14"/>
        <v>281.60000000000002</v>
      </c>
    </row>
    <row r="216" spans="1:18" ht="15.75" x14ac:dyDescent="0.45">
      <c r="A216" s="311" t="s">
        <v>508</v>
      </c>
      <c r="B216" s="311">
        <v>2</v>
      </c>
      <c r="C216" s="311">
        <v>1</v>
      </c>
      <c r="D216" s="312" t="s">
        <v>337</v>
      </c>
      <c r="E216" s="313">
        <v>44650</v>
      </c>
      <c r="F216" s="314">
        <f t="shared" si="10"/>
        <v>11.142857142857142</v>
      </c>
      <c r="G216" s="315">
        <f t="shared" si="11"/>
        <v>29</v>
      </c>
      <c r="H216" s="315">
        <f t="shared" si="12"/>
        <v>7</v>
      </c>
      <c r="I216" s="261" t="s">
        <v>171</v>
      </c>
      <c r="J216" s="311">
        <v>524678</v>
      </c>
      <c r="K216" s="311">
        <v>218780</v>
      </c>
      <c r="L216" s="317">
        <v>20.2</v>
      </c>
      <c r="M216" s="317">
        <v>21.9</v>
      </c>
      <c r="N216" s="319">
        <v>15.4</v>
      </c>
      <c r="O216" s="319">
        <v>7.9</v>
      </c>
      <c r="P216" s="320"/>
      <c r="Q216" s="321">
        <f t="shared" si="13"/>
        <v>8.4158415841584233</v>
      </c>
      <c r="R216" s="322">
        <f t="shared" si="14"/>
        <v>480.55700000000007</v>
      </c>
    </row>
    <row r="217" spans="1:18" ht="15.75" x14ac:dyDescent="0.45">
      <c r="A217" s="311" t="s">
        <v>509</v>
      </c>
      <c r="B217" s="311">
        <v>3</v>
      </c>
      <c r="C217" s="311">
        <v>2</v>
      </c>
      <c r="D217" s="312" t="s">
        <v>337</v>
      </c>
      <c r="E217" s="313">
        <v>44650</v>
      </c>
      <c r="F217" s="314">
        <f t="shared" si="10"/>
        <v>11.142857142857142</v>
      </c>
      <c r="G217" s="315">
        <f t="shared" si="11"/>
        <v>29</v>
      </c>
      <c r="H217" s="315">
        <f t="shared" si="12"/>
        <v>7</v>
      </c>
      <c r="I217" s="341" t="s">
        <v>170</v>
      </c>
      <c r="J217" s="311">
        <v>524679</v>
      </c>
      <c r="K217" s="311">
        <v>218780</v>
      </c>
      <c r="L217" s="317">
        <v>22</v>
      </c>
      <c r="M217" s="317">
        <v>23.4</v>
      </c>
      <c r="N217" s="319">
        <v>10.1</v>
      </c>
      <c r="O217" s="319">
        <v>8.4</v>
      </c>
      <c r="P217" s="320"/>
      <c r="Q217" s="321">
        <f t="shared" si="13"/>
        <v>6.3636363636363491</v>
      </c>
      <c r="R217" s="322">
        <f t="shared" si="14"/>
        <v>356.32800000000003</v>
      </c>
    </row>
    <row r="218" spans="1:18" ht="15.75" x14ac:dyDescent="0.45">
      <c r="A218" s="311" t="s">
        <v>510</v>
      </c>
      <c r="B218" s="311">
        <v>4</v>
      </c>
      <c r="C218" s="311">
        <v>3</v>
      </c>
      <c r="D218" s="312" t="s">
        <v>337</v>
      </c>
      <c r="E218" s="313">
        <v>44650</v>
      </c>
      <c r="F218" s="314">
        <f t="shared" si="10"/>
        <v>11.142857142857142</v>
      </c>
      <c r="G218" s="315">
        <f t="shared" si="11"/>
        <v>29</v>
      </c>
      <c r="H218" s="315">
        <f t="shared" si="12"/>
        <v>7</v>
      </c>
      <c r="I218" s="264" t="s">
        <v>418</v>
      </c>
      <c r="J218" s="311">
        <v>524680</v>
      </c>
      <c r="K218" s="311">
        <v>218780</v>
      </c>
      <c r="L218" s="317">
        <v>19.899999999999999</v>
      </c>
      <c r="M218" s="317">
        <v>22.5</v>
      </c>
      <c r="N218" s="319">
        <v>6.3</v>
      </c>
      <c r="O218" s="319">
        <v>5.9</v>
      </c>
      <c r="P218" s="320"/>
      <c r="Q218" s="321">
        <f t="shared" si="13"/>
        <v>13.065326633165842</v>
      </c>
      <c r="R218" s="322">
        <f t="shared" si="14"/>
        <v>109.65150000000001</v>
      </c>
    </row>
    <row r="219" spans="1:18" ht="15.75" x14ac:dyDescent="0.45">
      <c r="A219" s="311" t="s">
        <v>511</v>
      </c>
      <c r="B219" s="311">
        <v>5</v>
      </c>
      <c r="C219" s="311">
        <v>4</v>
      </c>
      <c r="D219" s="312" t="s">
        <v>337</v>
      </c>
      <c r="E219" s="313">
        <v>44650</v>
      </c>
      <c r="F219" s="314">
        <f t="shared" si="10"/>
        <v>11.142857142857142</v>
      </c>
      <c r="G219" s="315">
        <f t="shared" si="11"/>
        <v>29</v>
      </c>
      <c r="H219" s="315">
        <f t="shared" si="12"/>
        <v>7</v>
      </c>
      <c r="I219" s="262"/>
      <c r="J219" s="311">
        <v>524681</v>
      </c>
      <c r="K219" s="311">
        <v>218780</v>
      </c>
      <c r="L219" s="317">
        <v>22.6</v>
      </c>
      <c r="M219" s="317"/>
      <c r="N219" s="319"/>
      <c r="O219" s="319"/>
      <c r="P219" s="320"/>
      <c r="Q219" s="321" t="str">
        <f t="shared" si="13"/>
        <v/>
      </c>
      <c r="R219" s="322" t="str">
        <f t="shared" si="14"/>
        <v/>
      </c>
    </row>
    <row r="220" spans="1:18" ht="16.149999999999999" thickBot="1" x14ac:dyDescent="0.5">
      <c r="A220" s="311" t="s">
        <v>512</v>
      </c>
      <c r="B220" s="311">
        <v>6</v>
      </c>
      <c r="C220" s="311">
        <v>0</v>
      </c>
      <c r="D220" s="327" t="s">
        <v>339</v>
      </c>
      <c r="E220" s="313">
        <v>44650</v>
      </c>
      <c r="F220" s="314">
        <f t="shared" si="10"/>
        <v>11.142857142857142</v>
      </c>
      <c r="G220" s="315">
        <f t="shared" si="11"/>
        <v>29</v>
      </c>
      <c r="H220" s="315">
        <f t="shared" si="12"/>
        <v>7</v>
      </c>
      <c r="I220" s="266"/>
      <c r="J220" s="311">
        <v>524682</v>
      </c>
      <c r="K220" s="311">
        <v>218781</v>
      </c>
      <c r="L220" s="317">
        <v>21.4</v>
      </c>
      <c r="M220" s="317"/>
      <c r="N220" s="319"/>
      <c r="O220" s="319"/>
      <c r="P220" s="320"/>
      <c r="Q220" s="321" t="str">
        <f t="shared" si="13"/>
        <v/>
      </c>
      <c r="R220" s="322" t="str">
        <f t="shared" si="14"/>
        <v/>
      </c>
    </row>
    <row r="221" spans="1:18" ht="16.149999999999999" thickBot="1" x14ac:dyDescent="0.5">
      <c r="A221" s="311" t="s">
        <v>513</v>
      </c>
      <c r="B221" s="311">
        <v>7</v>
      </c>
      <c r="C221" s="311">
        <v>1</v>
      </c>
      <c r="D221" s="327" t="s">
        <v>339</v>
      </c>
      <c r="E221" s="313">
        <v>44650</v>
      </c>
      <c r="F221" s="314">
        <f t="shared" si="10"/>
        <v>11.142857142857142</v>
      </c>
      <c r="G221" s="315">
        <f t="shared" si="11"/>
        <v>29</v>
      </c>
      <c r="H221" s="315">
        <f t="shared" si="12"/>
        <v>7</v>
      </c>
      <c r="I221" s="266" t="s">
        <v>170</v>
      </c>
      <c r="J221" s="311">
        <v>524683</v>
      </c>
      <c r="K221" s="311">
        <v>218781</v>
      </c>
      <c r="L221" s="317">
        <v>20.9</v>
      </c>
      <c r="M221" s="317">
        <v>23.9</v>
      </c>
      <c r="N221" s="319">
        <v>10.9</v>
      </c>
      <c r="O221" s="319">
        <v>8.6999999999999993</v>
      </c>
      <c r="P221" s="320"/>
      <c r="Q221" s="321">
        <f t="shared" si="13"/>
        <v>14.354066985645941</v>
      </c>
      <c r="R221" s="322">
        <f t="shared" si="14"/>
        <v>412.51049999999998</v>
      </c>
    </row>
    <row r="222" spans="1:18" ht="16.149999999999999" thickBot="1" x14ac:dyDescent="0.5">
      <c r="A222" s="311" t="s">
        <v>514</v>
      </c>
      <c r="B222" s="311">
        <v>8</v>
      </c>
      <c r="C222" s="311">
        <v>2</v>
      </c>
      <c r="D222" s="327" t="s">
        <v>339</v>
      </c>
      <c r="E222" s="313">
        <v>44650</v>
      </c>
      <c r="F222" s="314">
        <f t="shared" si="10"/>
        <v>11.142857142857142</v>
      </c>
      <c r="G222" s="315">
        <f t="shared" si="11"/>
        <v>29</v>
      </c>
      <c r="H222" s="315">
        <f t="shared" si="12"/>
        <v>7</v>
      </c>
      <c r="I222" s="266" t="s">
        <v>170</v>
      </c>
      <c r="J222" s="311">
        <v>524684</v>
      </c>
      <c r="K222" s="311">
        <v>218781</v>
      </c>
      <c r="L222" s="317">
        <v>22.7</v>
      </c>
      <c r="M222" s="317">
        <v>26.4</v>
      </c>
      <c r="N222" s="319">
        <v>18.100000000000001</v>
      </c>
      <c r="O222" s="319">
        <v>15.9</v>
      </c>
      <c r="P222" s="320"/>
      <c r="Q222" s="321">
        <f t="shared" si="13"/>
        <v>16.299559471365633</v>
      </c>
      <c r="R222" s="322">
        <f t="shared" si="14"/>
        <v>2287.9305000000004</v>
      </c>
    </row>
    <row r="223" spans="1:18" ht="16.149999999999999" thickBot="1" x14ac:dyDescent="0.5">
      <c r="A223" s="311" t="s">
        <v>515</v>
      </c>
      <c r="B223" s="311">
        <v>9</v>
      </c>
      <c r="C223" s="311">
        <v>3</v>
      </c>
      <c r="D223" s="327" t="s">
        <v>339</v>
      </c>
      <c r="E223" s="313">
        <v>44650</v>
      </c>
      <c r="F223" s="314">
        <f t="shared" si="10"/>
        <v>11.142857142857142</v>
      </c>
      <c r="G223" s="315">
        <f t="shared" si="11"/>
        <v>29</v>
      </c>
      <c r="H223" s="315">
        <f t="shared" si="12"/>
        <v>7</v>
      </c>
      <c r="I223" s="336"/>
      <c r="J223" s="311">
        <v>524685</v>
      </c>
      <c r="K223" s="311">
        <v>218781</v>
      </c>
      <c r="L223" s="317">
        <v>21.3</v>
      </c>
      <c r="M223" s="317"/>
      <c r="N223" s="319"/>
      <c r="O223" s="319"/>
      <c r="P223" s="320"/>
      <c r="Q223" s="321" t="str">
        <f t="shared" si="13"/>
        <v/>
      </c>
      <c r="R223" s="322" t="str">
        <f t="shared" si="14"/>
        <v/>
      </c>
    </row>
    <row r="224" spans="1:18" ht="16.149999999999999" thickBot="1" x14ac:dyDescent="0.5">
      <c r="A224" s="311" t="s">
        <v>516</v>
      </c>
      <c r="B224" s="311">
        <v>10</v>
      </c>
      <c r="C224" s="311">
        <v>4</v>
      </c>
      <c r="D224" s="327" t="s">
        <v>339</v>
      </c>
      <c r="E224" s="313">
        <v>44650</v>
      </c>
      <c r="F224" s="314">
        <f t="shared" si="10"/>
        <v>11.142857142857142</v>
      </c>
      <c r="G224" s="315">
        <f t="shared" si="11"/>
        <v>29</v>
      </c>
      <c r="H224" s="315">
        <f t="shared" si="12"/>
        <v>7</v>
      </c>
      <c r="I224" s="268"/>
      <c r="J224" s="311">
        <v>524686</v>
      </c>
      <c r="K224" s="311">
        <v>218781</v>
      </c>
      <c r="L224" s="317">
        <v>21.9</v>
      </c>
      <c r="M224" s="317"/>
      <c r="N224" s="319"/>
      <c r="O224" s="319"/>
      <c r="P224" s="320"/>
      <c r="Q224" s="321" t="str">
        <f t="shared" si="13"/>
        <v/>
      </c>
      <c r="R224" s="322" t="str">
        <f t="shared" si="14"/>
        <v/>
      </c>
    </row>
    <row r="225" spans="1:18" ht="16.149999999999999" thickBot="1" x14ac:dyDescent="0.5">
      <c r="A225" s="311" t="s">
        <v>517</v>
      </c>
      <c r="B225" s="311">
        <v>11</v>
      </c>
      <c r="C225" s="311">
        <v>0</v>
      </c>
      <c r="D225" s="328" t="s">
        <v>341</v>
      </c>
      <c r="E225" s="313">
        <v>44650</v>
      </c>
      <c r="F225" s="314">
        <f t="shared" si="10"/>
        <v>11.142857142857142</v>
      </c>
      <c r="G225" s="315">
        <f t="shared" si="11"/>
        <v>29</v>
      </c>
      <c r="H225" s="315">
        <f t="shared" si="12"/>
        <v>7</v>
      </c>
      <c r="I225" s="337" t="s">
        <v>171</v>
      </c>
      <c r="J225" s="311">
        <v>524687</v>
      </c>
      <c r="K225" s="311">
        <v>218782</v>
      </c>
      <c r="L225" s="317">
        <v>17.399999999999999</v>
      </c>
      <c r="M225" s="317">
        <v>21</v>
      </c>
      <c r="N225" s="319">
        <v>12.2</v>
      </c>
      <c r="O225" s="319">
        <v>10.5</v>
      </c>
      <c r="P225" s="320"/>
      <c r="Q225" s="321">
        <f t="shared" si="13"/>
        <v>20.689655172413811</v>
      </c>
      <c r="R225" s="322">
        <f t="shared" si="14"/>
        <v>672.52499999999998</v>
      </c>
    </row>
    <row r="226" spans="1:18" ht="16.149999999999999" thickBot="1" x14ac:dyDescent="0.5">
      <c r="A226" s="311" t="s">
        <v>518</v>
      </c>
      <c r="B226" s="311">
        <v>12</v>
      </c>
      <c r="C226" s="311">
        <v>1</v>
      </c>
      <c r="D226" s="328" t="s">
        <v>341</v>
      </c>
      <c r="E226" s="313">
        <v>44650</v>
      </c>
      <c r="F226" s="314">
        <f t="shared" si="10"/>
        <v>11.142857142857142</v>
      </c>
      <c r="G226" s="315">
        <f t="shared" si="11"/>
        <v>29</v>
      </c>
      <c r="H226" s="315">
        <f t="shared" si="12"/>
        <v>7</v>
      </c>
      <c r="I226" s="340" t="s">
        <v>418</v>
      </c>
      <c r="J226" s="311">
        <v>524688</v>
      </c>
      <c r="K226" s="311">
        <v>218782</v>
      </c>
      <c r="L226" s="317">
        <v>22.8</v>
      </c>
      <c r="M226" s="317">
        <v>23.7</v>
      </c>
      <c r="N226" s="319">
        <v>10.6</v>
      </c>
      <c r="O226" s="319">
        <v>8.8000000000000007</v>
      </c>
      <c r="P226" s="320"/>
      <c r="Q226" s="321">
        <f t="shared" si="13"/>
        <v>3.9473684210526327</v>
      </c>
      <c r="R226" s="322">
        <f t="shared" si="14"/>
        <v>410.43200000000002</v>
      </c>
    </row>
    <row r="227" spans="1:18" ht="16.149999999999999" thickBot="1" x14ac:dyDescent="0.5">
      <c r="A227" s="311" t="s">
        <v>519</v>
      </c>
      <c r="B227" s="311">
        <v>13</v>
      </c>
      <c r="C227" s="311">
        <v>2</v>
      </c>
      <c r="D227" s="328" t="s">
        <v>341</v>
      </c>
      <c r="E227" s="313">
        <v>44650</v>
      </c>
      <c r="F227" s="314">
        <f t="shared" si="10"/>
        <v>11.142857142857142</v>
      </c>
      <c r="G227" s="315">
        <f t="shared" si="11"/>
        <v>29</v>
      </c>
      <c r="H227" s="315">
        <f t="shared" si="12"/>
        <v>7</v>
      </c>
      <c r="I227" s="256" t="s">
        <v>171</v>
      </c>
      <c r="J227" s="311">
        <v>524689</v>
      </c>
      <c r="K227" s="311">
        <v>218782</v>
      </c>
      <c r="L227" s="317">
        <v>23.4</v>
      </c>
      <c r="M227" s="317">
        <v>25.6</v>
      </c>
      <c r="N227" s="319">
        <v>19</v>
      </c>
      <c r="O227" s="319">
        <v>11.4</v>
      </c>
      <c r="P227" s="320"/>
      <c r="Q227" s="321">
        <f t="shared" si="13"/>
        <v>9.4017094017094127</v>
      </c>
      <c r="R227" s="322">
        <f t="shared" si="14"/>
        <v>1234.6200000000001</v>
      </c>
    </row>
    <row r="228" spans="1:18" ht="16.149999999999999" thickBot="1" x14ac:dyDescent="0.5">
      <c r="A228" s="311" t="s">
        <v>520</v>
      </c>
      <c r="B228" s="311">
        <v>14</v>
      </c>
      <c r="C228" s="311">
        <v>3</v>
      </c>
      <c r="D228" s="328" t="s">
        <v>341</v>
      </c>
      <c r="E228" s="313">
        <v>44650</v>
      </c>
      <c r="F228" s="314">
        <f t="shared" ref="F228:F291" si="15">(E228-44572)/7</f>
        <v>11.142857142857142</v>
      </c>
      <c r="G228" s="315">
        <f t="shared" ref="G228:G291" si="16">E228-44621</f>
        <v>29</v>
      </c>
      <c r="H228" s="315">
        <f t="shared" ref="H228:H291" si="17">E228-44643</f>
        <v>7</v>
      </c>
      <c r="I228" s="256" t="s">
        <v>171</v>
      </c>
      <c r="J228" s="311">
        <v>524690</v>
      </c>
      <c r="K228" s="311">
        <v>218782</v>
      </c>
      <c r="L228" s="317">
        <v>20.5</v>
      </c>
      <c r="M228" s="317">
        <v>24.1</v>
      </c>
      <c r="N228" s="319">
        <v>8.1999999999999993</v>
      </c>
      <c r="O228" s="319">
        <v>7.4</v>
      </c>
      <c r="P228" s="320"/>
      <c r="Q228" s="321">
        <f t="shared" ref="Q228:Q291" si="18">IF(M228="","",((M228/L228)-1)*100)</f>
        <v>17.560975609756113</v>
      </c>
      <c r="R228" s="322">
        <f t="shared" ref="R228:R291" si="19">IF(N228="","",N228*O228*O228/2)</f>
        <v>224.51600000000002</v>
      </c>
    </row>
    <row r="229" spans="1:18" ht="16.149999999999999" thickBot="1" x14ac:dyDescent="0.5">
      <c r="A229" s="311" t="s">
        <v>521</v>
      </c>
      <c r="B229" s="311">
        <v>15</v>
      </c>
      <c r="C229" s="311">
        <v>4</v>
      </c>
      <c r="D229" s="328" t="s">
        <v>341</v>
      </c>
      <c r="E229" s="313">
        <v>44650</v>
      </c>
      <c r="F229" s="314">
        <f t="shared" si="15"/>
        <v>11.142857142857142</v>
      </c>
      <c r="G229" s="315">
        <f t="shared" si="16"/>
        <v>29</v>
      </c>
      <c r="H229" s="315">
        <f t="shared" si="17"/>
        <v>7</v>
      </c>
      <c r="I229" s="258"/>
      <c r="J229" s="311">
        <v>524691</v>
      </c>
      <c r="K229" s="311">
        <v>218782</v>
      </c>
      <c r="L229" s="317">
        <v>23.5</v>
      </c>
      <c r="M229" s="317"/>
      <c r="N229" s="319"/>
      <c r="O229" s="319"/>
      <c r="P229" s="320"/>
      <c r="Q229" s="321" t="str">
        <f t="shared" si="18"/>
        <v/>
      </c>
      <c r="R229" s="322" t="str">
        <f t="shared" si="19"/>
        <v/>
      </c>
    </row>
    <row r="230" spans="1:18" ht="16.149999999999999" thickBot="1" x14ac:dyDescent="0.5">
      <c r="A230" s="311" t="s">
        <v>523</v>
      </c>
      <c r="B230" s="311">
        <v>17</v>
      </c>
      <c r="C230" s="311">
        <v>1</v>
      </c>
      <c r="D230" s="329" t="s">
        <v>342</v>
      </c>
      <c r="E230" s="313">
        <v>44650</v>
      </c>
      <c r="F230" s="314">
        <f t="shared" si="15"/>
        <v>11.142857142857142</v>
      </c>
      <c r="G230" s="315">
        <f t="shared" si="16"/>
        <v>29</v>
      </c>
      <c r="H230" s="315">
        <f t="shared" si="17"/>
        <v>7</v>
      </c>
      <c r="I230" s="338" t="s">
        <v>171</v>
      </c>
      <c r="J230" s="311">
        <v>524693</v>
      </c>
      <c r="K230" s="311">
        <v>218783</v>
      </c>
      <c r="L230" s="317">
        <v>20.2</v>
      </c>
      <c r="M230" s="317">
        <v>22.9</v>
      </c>
      <c r="N230" s="319">
        <v>9.1</v>
      </c>
      <c r="O230" s="319">
        <v>7.3</v>
      </c>
      <c r="P230" s="320"/>
      <c r="Q230" s="321">
        <f t="shared" si="18"/>
        <v>13.366336633663355</v>
      </c>
      <c r="R230" s="322">
        <f t="shared" si="19"/>
        <v>242.46949999999995</v>
      </c>
    </row>
    <row r="231" spans="1:18" ht="16.149999999999999" thickBot="1" x14ac:dyDescent="0.5">
      <c r="A231" s="311" t="s">
        <v>524</v>
      </c>
      <c r="B231" s="311">
        <v>18</v>
      </c>
      <c r="C231" s="311">
        <v>2</v>
      </c>
      <c r="D231" s="329" t="s">
        <v>342</v>
      </c>
      <c r="E231" s="313">
        <v>44650</v>
      </c>
      <c r="F231" s="314">
        <f t="shared" si="15"/>
        <v>11.142857142857142</v>
      </c>
      <c r="G231" s="315">
        <f t="shared" si="16"/>
        <v>29</v>
      </c>
      <c r="H231" s="315">
        <f t="shared" si="17"/>
        <v>7</v>
      </c>
      <c r="I231" s="258" t="s">
        <v>418</v>
      </c>
      <c r="J231" s="311">
        <v>524694</v>
      </c>
      <c r="K231" s="311">
        <v>218783</v>
      </c>
      <c r="L231" s="317">
        <v>18.7</v>
      </c>
      <c r="M231" s="317">
        <v>22</v>
      </c>
      <c r="N231" s="319">
        <v>12.7</v>
      </c>
      <c r="O231" s="319">
        <v>11.2</v>
      </c>
      <c r="P231" s="320"/>
      <c r="Q231" s="321">
        <f t="shared" si="18"/>
        <v>17.647058823529417</v>
      </c>
      <c r="R231" s="322">
        <f t="shared" si="19"/>
        <v>796.54399999999987</v>
      </c>
    </row>
    <row r="232" spans="1:18" ht="16.149999999999999" thickBot="1" x14ac:dyDescent="0.5">
      <c r="A232" s="311" t="s">
        <v>525</v>
      </c>
      <c r="B232" s="311">
        <v>19</v>
      </c>
      <c r="C232" s="311">
        <v>3</v>
      </c>
      <c r="D232" s="329" t="s">
        <v>342</v>
      </c>
      <c r="E232" s="313">
        <v>44650</v>
      </c>
      <c r="F232" s="314">
        <f t="shared" si="15"/>
        <v>11.142857142857142</v>
      </c>
      <c r="G232" s="315">
        <f t="shared" si="16"/>
        <v>29</v>
      </c>
      <c r="H232" s="315">
        <f t="shared" si="17"/>
        <v>7</v>
      </c>
      <c r="I232" s="259" t="s">
        <v>170</v>
      </c>
      <c r="J232" s="311">
        <v>524695</v>
      </c>
      <c r="K232" s="311">
        <v>218783</v>
      </c>
      <c r="L232" s="317">
        <v>18.7</v>
      </c>
      <c r="M232" s="317">
        <v>20.5</v>
      </c>
      <c r="N232" s="319">
        <v>15.3</v>
      </c>
      <c r="O232" s="319">
        <v>11.9</v>
      </c>
      <c r="P232" s="320"/>
      <c r="Q232" s="321">
        <f t="shared" si="18"/>
        <v>9.625668449197855</v>
      </c>
      <c r="R232" s="322">
        <f t="shared" si="19"/>
        <v>1083.3165000000001</v>
      </c>
    </row>
    <row r="233" spans="1:18" ht="15.75" x14ac:dyDescent="0.45">
      <c r="A233" s="311" t="s">
        <v>526</v>
      </c>
      <c r="B233" s="311">
        <v>20</v>
      </c>
      <c r="C233" s="311">
        <v>4</v>
      </c>
      <c r="D233" s="329" t="s">
        <v>342</v>
      </c>
      <c r="E233" s="313">
        <v>44650</v>
      </c>
      <c r="F233" s="314">
        <f t="shared" si="15"/>
        <v>11.142857142857142</v>
      </c>
      <c r="G233" s="315">
        <f t="shared" si="16"/>
        <v>29</v>
      </c>
      <c r="H233" s="315">
        <f t="shared" si="17"/>
        <v>7</v>
      </c>
      <c r="I233" s="259" t="s">
        <v>170</v>
      </c>
      <c r="J233" s="311">
        <v>524696</v>
      </c>
      <c r="K233" s="311">
        <v>218783</v>
      </c>
      <c r="L233" s="317">
        <v>18.899999999999999</v>
      </c>
      <c r="M233" s="317">
        <v>22.5</v>
      </c>
      <c r="N233" s="319">
        <v>15.1</v>
      </c>
      <c r="O233" s="319">
        <v>12.9</v>
      </c>
      <c r="P233" s="320"/>
      <c r="Q233" s="321">
        <f t="shared" si="18"/>
        <v>19.047619047619047</v>
      </c>
      <c r="R233" s="322">
        <f t="shared" si="19"/>
        <v>1256.3955000000001</v>
      </c>
    </row>
    <row r="234" spans="1:18" ht="15.75" x14ac:dyDescent="0.45">
      <c r="A234" s="311" t="s">
        <v>527</v>
      </c>
      <c r="B234" s="311">
        <v>21</v>
      </c>
      <c r="C234" s="311">
        <v>0</v>
      </c>
      <c r="D234" s="330" t="s">
        <v>343</v>
      </c>
      <c r="E234" s="313">
        <v>44650</v>
      </c>
      <c r="F234" s="314">
        <f t="shared" si="15"/>
        <v>11.142857142857142</v>
      </c>
      <c r="G234" s="315">
        <f t="shared" si="16"/>
        <v>29</v>
      </c>
      <c r="H234" s="315">
        <f t="shared" si="17"/>
        <v>7</v>
      </c>
      <c r="I234" s="263" t="s">
        <v>171</v>
      </c>
      <c r="J234" s="311">
        <v>524697</v>
      </c>
      <c r="K234" s="311">
        <v>218784</v>
      </c>
      <c r="L234" s="317">
        <v>20.3</v>
      </c>
      <c r="M234" s="317">
        <v>22.5</v>
      </c>
      <c r="N234" s="319">
        <v>3.5</v>
      </c>
      <c r="O234" s="319">
        <v>3.5</v>
      </c>
      <c r="P234" s="320"/>
      <c r="Q234" s="321">
        <f t="shared" si="18"/>
        <v>10.837438423645306</v>
      </c>
      <c r="R234" s="322">
        <f t="shared" si="19"/>
        <v>21.4375</v>
      </c>
    </row>
    <row r="235" spans="1:18" ht="15.75" x14ac:dyDescent="0.45">
      <c r="A235" s="311" t="s">
        <v>528</v>
      </c>
      <c r="B235" s="311">
        <v>22</v>
      </c>
      <c r="C235" s="311">
        <v>1</v>
      </c>
      <c r="D235" s="330" t="s">
        <v>343</v>
      </c>
      <c r="E235" s="313">
        <v>44650</v>
      </c>
      <c r="F235" s="314">
        <f t="shared" si="15"/>
        <v>11.142857142857142</v>
      </c>
      <c r="G235" s="315">
        <f t="shared" si="16"/>
        <v>29</v>
      </c>
      <c r="H235" s="315">
        <f t="shared" si="17"/>
        <v>7</v>
      </c>
      <c r="I235" s="265" t="s">
        <v>170</v>
      </c>
      <c r="J235" s="311">
        <v>524698</v>
      </c>
      <c r="K235" s="311">
        <v>218784</v>
      </c>
      <c r="L235" s="317">
        <v>19.7</v>
      </c>
      <c r="M235" s="317">
        <v>23</v>
      </c>
      <c r="N235" s="319">
        <v>12.5</v>
      </c>
      <c r="O235" s="319">
        <v>8.4</v>
      </c>
      <c r="P235" s="320"/>
      <c r="Q235" s="321">
        <f t="shared" si="18"/>
        <v>16.751269035532989</v>
      </c>
      <c r="R235" s="322">
        <f t="shared" si="19"/>
        <v>441</v>
      </c>
    </row>
    <row r="236" spans="1:18" ht="15.75" x14ac:dyDescent="0.45">
      <c r="A236" s="311" t="s">
        <v>529</v>
      </c>
      <c r="B236" s="311">
        <v>23</v>
      </c>
      <c r="C236" s="311">
        <v>2</v>
      </c>
      <c r="D236" s="330" t="s">
        <v>343</v>
      </c>
      <c r="E236" s="313">
        <v>44650</v>
      </c>
      <c r="F236" s="314">
        <f t="shared" si="15"/>
        <v>11.142857142857142</v>
      </c>
      <c r="G236" s="315">
        <f t="shared" si="16"/>
        <v>29</v>
      </c>
      <c r="H236" s="315">
        <f t="shared" si="17"/>
        <v>7</v>
      </c>
      <c r="I236" s="264" t="s">
        <v>418</v>
      </c>
      <c r="J236" s="311">
        <v>524699</v>
      </c>
      <c r="K236" s="311">
        <v>218784</v>
      </c>
      <c r="L236" s="317">
        <v>18.899999999999999</v>
      </c>
      <c r="M236" s="317">
        <v>20.7</v>
      </c>
      <c r="N236" s="319">
        <v>8.8000000000000007</v>
      </c>
      <c r="O236" s="319">
        <v>6.5</v>
      </c>
      <c r="P236" s="320"/>
      <c r="Q236" s="321">
        <f t="shared" si="18"/>
        <v>9.5238095238095344</v>
      </c>
      <c r="R236" s="322">
        <f t="shared" si="19"/>
        <v>185.9</v>
      </c>
    </row>
    <row r="237" spans="1:18" ht="15.75" x14ac:dyDescent="0.45">
      <c r="A237" s="311" t="s">
        <v>531</v>
      </c>
      <c r="B237" s="311">
        <v>25</v>
      </c>
      <c r="C237" s="311">
        <v>4</v>
      </c>
      <c r="D237" s="330" t="s">
        <v>343</v>
      </c>
      <c r="E237" s="313">
        <v>44650</v>
      </c>
      <c r="F237" s="314">
        <f t="shared" si="15"/>
        <v>11.142857142857142</v>
      </c>
      <c r="G237" s="315">
        <f t="shared" si="16"/>
        <v>29</v>
      </c>
      <c r="H237" s="315">
        <f t="shared" si="17"/>
        <v>7</v>
      </c>
      <c r="I237" s="265" t="s">
        <v>170</v>
      </c>
      <c r="J237" s="311">
        <v>524701</v>
      </c>
      <c r="K237" s="311">
        <v>218784</v>
      </c>
      <c r="L237" s="317">
        <v>21.7</v>
      </c>
      <c r="M237" s="317">
        <v>24.2</v>
      </c>
      <c r="N237" s="319">
        <v>4.0999999999999996</v>
      </c>
      <c r="O237" s="319">
        <v>4.0999999999999996</v>
      </c>
      <c r="P237" s="320"/>
      <c r="Q237" s="321">
        <f t="shared" si="18"/>
        <v>11.520737327188947</v>
      </c>
      <c r="R237" s="322">
        <f t="shared" si="19"/>
        <v>34.460499999999996</v>
      </c>
    </row>
    <row r="238" spans="1:18" ht="15.75" x14ac:dyDescent="0.45">
      <c r="A238" s="311" t="s">
        <v>532</v>
      </c>
      <c r="B238" s="311">
        <v>26</v>
      </c>
      <c r="C238" s="311">
        <v>0</v>
      </c>
      <c r="D238" s="331" t="s">
        <v>344</v>
      </c>
      <c r="E238" s="313">
        <v>44650</v>
      </c>
      <c r="F238" s="314">
        <f t="shared" si="15"/>
        <v>11.142857142857142</v>
      </c>
      <c r="G238" s="315">
        <f t="shared" si="16"/>
        <v>29</v>
      </c>
      <c r="H238" s="315">
        <f t="shared" si="17"/>
        <v>7</v>
      </c>
      <c r="I238" s="265" t="s">
        <v>170</v>
      </c>
      <c r="J238" s="311">
        <v>524702</v>
      </c>
      <c r="K238" s="311">
        <v>218785</v>
      </c>
      <c r="L238" s="317">
        <v>19.7</v>
      </c>
      <c r="M238" s="317">
        <v>21.9</v>
      </c>
      <c r="N238" s="317">
        <v>9</v>
      </c>
      <c r="O238" s="319">
        <v>7.3</v>
      </c>
      <c r="P238" s="320"/>
      <c r="Q238" s="321">
        <f t="shared" si="18"/>
        <v>11.16751269035532</v>
      </c>
      <c r="R238" s="322">
        <f t="shared" si="19"/>
        <v>239.80500000000001</v>
      </c>
    </row>
    <row r="239" spans="1:18" ht="15.75" x14ac:dyDescent="0.45">
      <c r="A239" s="311" t="s">
        <v>533</v>
      </c>
      <c r="B239" s="311">
        <v>27</v>
      </c>
      <c r="C239" s="311">
        <v>1</v>
      </c>
      <c r="D239" s="331" t="s">
        <v>344</v>
      </c>
      <c r="E239" s="313">
        <v>44650</v>
      </c>
      <c r="F239" s="314">
        <f t="shared" si="15"/>
        <v>11.142857142857142</v>
      </c>
      <c r="G239" s="315">
        <f t="shared" si="16"/>
        <v>29</v>
      </c>
      <c r="H239" s="315">
        <f t="shared" si="17"/>
        <v>7</v>
      </c>
      <c r="I239" s="264" t="s">
        <v>418</v>
      </c>
      <c r="J239" s="311">
        <v>524703</v>
      </c>
      <c r="K239" s="311">
        <v>218785</v>
      </c>
      <c r="L239" s="317">
        <v>19.399999999999999</v>
      </c>
      <c r="M239" s="317">
        <v>22.3</v>
      </c>
      <c r="N239" s="317">
        <v>14.1</v>
      </c>
      <c r="O239" s="319">
        <v>8.9</v>
      </c>
      <c r="P239" s="320"/>
      <c r="Q239" s="321">
        <f t="shared" si="18"/>
        <v>14.948453608247437</v>
      </c>
      <c r="R239" s="322">
        <f t="shared" si="19"/>
        <v>558.43050000000005</v>
      </c>
    </row>
    <row r="240" spans="1:18" ht="15.75" x14ac:dyDescent="0.45">
      <c r="A240" s="311" t="s">
        <v>535</v>
      </c>
      <c r="B240" s="311">
        <v>29</v>
      </c>
      <c r="C240" s="311">
        <v>3</v>
      </c>
      <c r="D240" s="331" t="s">
        <v>344</v>
      </c>
      <c r="E240" s="313">
        <v>44650</v>
      </c>
      <c r="F240" s="314">
        <f t="shared" si="15"/>
        <v>11.142857142857142</v>
      </c>
      <c r="G240" s="315">
        <f t="shared" si="16"/>
        <v>29</v>
      </c>
      <c r="H240" s="315">
        <f t="shared" si="17"/>
        <v>7</v>
      </c>
      <c r="I240" s="265" t="s">
        <v>170</v>
      </c>
      <c r="J240" s="311">
        <v>524705</v>
      </c>
      <c r="K240" s="311">
        <v>218785</v>
      </c>
      <c r="L240" s="317">
        <v>17.600000000000001</v>
      </c>
      <c r="M240" s="317">
        <v>19.600000000000001</v>
      </c>
      <c r="N240" s="317">
        <v>11</v>
      </c>
      <c r="O240" s="319">
        <v>9.8000000000000007</v>
      </c>
      <c r="P240" s="320"/>
      <c r="Q240" s="321">
        <f t="shared" si="18"/>
        <v>11.363636363636353</v>
      </c>
      <c r="R240" s="322">
        <f t="shared" si="19"/>
        <v>528.22000000000014</v>
      </c>
    </row>
    <row r="241" spans="1:18" ht="15.75" x14ac:dyDescent="0.45">
      <c r="A241" s="311" t="s">
        <v>508</v>
      </c>
      <c r="B241" s="311">
        <v>2</v>
      </c>
      <c r="C241" s="311">
        <v>1</v>
      </c>
      <c r="D241" s="312" t="s">
        <v>337</v>
      </c>
      <c r="E241" s="313">
        <v>44652</v>
      </c>
      <c r="F241" s="314">
        <f t="shared" si="15"/>
        <v>11.428571428571429</v>
      </c>
      <c r="G241" s="315">
        <f t="shared" si="16"/>
        <v>31</v>
      </c>
      <c r="H241" s="315">
        <f t="shared" si="17"/>
        <v>9</v>
      </c>
      <c r="I241" s="261" t="s">
        <v>171</v>
      </c>
      <c r="J241" s="311">
        <v>524678</v>
      </c>
      <c r="K241" s="311">
        <v>218780</v>
      </c>
      <c r="L241" s="317">
        <v>20.2</v>
      </c>
      <c r="M241" s="317">
        <v>21.5</v>
      </c>
      <c r="N241" s="319">
        <v>17</v>
      </c>
      <c r="O241" s="319">
        <v>8.4</v>
      </c>
      <c r="P241" s="320"/>
      <c r="Q241" s="321">
        <f t="shared" si="18"/>
        <v>6.4356435643564414</v>
      </c>
      <c r="R241" s="322">
        <f t="shared" si="19"/>
        <v>599.7600000000001</v>
      </c>
    </row>
    <row r="242" spans="1:18" ht="15.75" x14ac:dyDescent="0.45">
      <c r="A242" s="311" t="s">
        <v>509</v>
      </c>
      <c r="B242" s="311">
        <v>3</v>
      </c>
      <c r="C242" s="311">
        <v>2</v>
      </c>
      <c r="D242" s="312" t="s">
        <v>337</v>
      </c>
      <c r="E242" s="313">
        <v>44652</v>
      </c>
      <c r="F242" s="314">
        <f t="shared" si="15"/>
        <v>11.428571428571429</v>
      </c>
      <c r="G242" s="315">
        <f t="shared" si="16"/>
        <v>31</v>
      </c>
      <c r="H242" s="315">
        <f t="shared" si="17"/>
        <v>9</v>
      </c>
      <c r="I242" s="341" t="s">
        <v>170</v>
      </c>
      <c r="J242" s="311">
        <v>524679</v>
      </c>
      <c r="K242" s="311">
        <v>218780</v>
      </c>
      <c r="L242" s="317">
        <v>22</v>
      </c>
      <c r="M242" s="317">
        <v>23</v>
      </c>
      <c r="N242" s="319">
        <v>11.4</v>
      </c>
      <c r="O242" s="319">
        <v>8.1</v>
      </c>
      <c r="P242" s="320"/>
      <c r="Q242" s="321">
        <f t="shared" si="18"/>
        <v>4.5454545454545414</v>
      </c>
      <c r="R242" s="322">
        <f t="shared" si="19"/>
        <v>373.97699999999998</v>
      </c>
    </row>
    <row r="243" spans="1:18" ht="15.75" x14ac:dyDescent="0.45">
      <c r="A243" s="311" t="s">
        <v>510</v>
      </c>
      <c r="B243" s="311">
        <v>4</v>
      </c>
      <c r="C243" s="311">
        <v>3</v>
      </c>
      <c r="D243" s="312" t="s">
        <v>337</v>
      </c>
      <c r="E243" s="313">
        <v>44652</v>
      </c>
      <c r="F243" s="314">
        <f t="shared" si="15"/>
        <v>11.428571428571429</v>
      </c>
      <c r="G243" s="315">
        <f t="shared" si="16"/>
        <v>31</v>
      </c>
      <c r="H243" s="315">
        <f t="shared" si="17"/>
        <v>9</v>
      </c>
      <c r="I243" s="264" t="s">
        <v>418</v>
      </c>
      <c r="J243" s="311">
        <v>524680</v>
      </c>
      <c r="K243" s="311">
        <v>218780</v>
      </c>
      <c r="L243" s="317">
        <v>19.899999999999999</v>
      </c>
      <c r="M243" s="317">
        <v>22.4</v>
      </c>
      <c r="N243" s="319">
        <v>7.3</v>
      </c>
      <c r="O243" s="319">
        <v>5.7</v>
      </c>
      <c r="P243" s="320"/>
      <c r="Q243" s="321">
        <f t="shared" si="18"/>
        <v>12.562814070351758</v>
      </c>
      <c r="R243" s="322">
        <f t="shared" si="19"/>
        <v>118.5885</v>
      </c>
    </row>
    <row r="244" spans="1:18" ht="15.75" x14ac:dyDescent="0.45">
      <c r="A244" s="311" t="s">
        <v>511</v>
      </c>
      <c r="B244" s="311">
        <v>5</v>
      </c>
      <c r="C244" s="311">
        <v>4</v>
      </c>
      <c r="D244" s="312" t="s">
        <v>337</v>
      </c>
      <c r="E244" s="313">
        <v>44652</v>
      </c>
      <c r="F244" s="314">
        <f t="shared" si="15"/>
        <v>11.428571428571429</v>
      </c>
      <c r="G244" s="315">
        <f t="shared" si="16"/>
        <v>31</v>
      </c>
      <c r="H244" s="315">
        <f t="shared" si="17"/>
        <v>9</v>
      </c>
      <c r="I244" s="262"/>
      <c r="J244" s="311">
        <v>524681</v>
      </c>
      <c r="K244" s="311">
        <v>218780</v>
      </c>
      <c r="L244" s="317">
        <v>22.6</v>
      </c>
      <c r="M244" s="317"/>
      <c r="N244" s="319"/>
      <c r="O244" s="319"/>
      <c r="P244" s="320"/>
      <c r="Q244" s="321" t="str">
        <f t="shared" si="18"/>
        <v/>
      </c>
      <c r="R244" s="322" t="str">
        <f t="shared" si="19"/>
        <v/>
      </c>
    </row>
    <row r="245" spans="1:18" ht="15.75" x14ac:dyDescent="0.45">
      <c r="A245" s="311" t="s">
        <v>512</v>
      </c>
      <c r="B245" s="311">
        <v>6</v>
      </c>
      <c r="C245" s="311">
        <v>0</v>
      </c>
      <c r="D245" s="327" t="s">
        <v>339</v>
      </c>
      <c r="E245" s="313">
        <v>44652</v>
      </c>
      <c r="F245" s="314">
        <f t="shared" si="15"/>
        <v>11.428571428571429</v>
      </c>
      <c r="G245" s="315">
        <f t="shared" si="16"/>
        <v>31</v>
      </c>
      <c r="H245" s="315">
        <f t="shared" si="17"/>
        <v>9</v>
      </c>
      <c r="I245" s="265"/>
      <c r="J245" s="311">
        <v>524682</v>
      </c>
      <c r="K245" s="311">
        <v>218781</v>
      </c>
      <c r="L245" s="317">
        <v>21.4</v>
      </c>
      <c r="M245" s="317"/>
      <c r="N245" s="319"/>
      <c r="O245" s="319"/>
      <c r="P245" s="320"/>
      <c r="Q245" s="321" t="str">
        <f t="shared" si="18"/>
        <v/>
      </c>
      <c r="R245" s="322" t="str">
        <f t="shared" si="19"/>
        <v/>
      </c>
    </row>
    <row r="246" spans="1:18" ht="15.75" x14ac:dyDescent="0.45">
      <c r="A246" s="311" t="s">
        <v>513</v>
      </c>
      <c r="B246" s="311">
        <v>7</v>
      </c>
      <c r="C246" s="311">
        <v>1</v>
      </c>
      <c r="D246" s="327" t="s">
        <v>339</v>
      </c>
      <c r="E246" s="313">
        <v>44652</v>
      </c>
      <c r="F246" s="314">
        <f t="shared" si="15"/>
        <v>11.428571428571429</v>
      </c>
      <c r="G246" s="315">
        <f t="shared" si="16"/>
        <v>31</v>
      </c>
      <c r="H246" s="315">
        <f t="shared" si="17"/>
        <v>9</v>
      </c>
      <c r="I246" s="265" t="s">
        <v>170</v>
      </c>
      <c r="J246" s="311">
        <v>524683</v>
      </c>
      <c r="K246" s="311">
        <v>218781</v>
      </c>
      <c r="L246" s="317">
        <v>20.9</v>
      </c>
      <c r="M246" s="317">
        <v>22.4</v>
      </c>
      <c r="N246" s="319">
        <v>12.6</v>
      </c>
      <c r="O246" s="319">
        <v>9.5</v>
      </c>
      <c r="P246" s="320"/>
      <c r="Q246" s="321">
        <f t="shared" si="18"/>
        <v>7.1770334928229707</v>
      </c>
      <c r="R246" s="322">
        <f t="shared" si="19"/>
        <v>568.57500000000005</v>
      </c>
    </row>
    <row r="247" spans="1:18" ht="15.75" x14ac:dyDescent="0.45">
      <c r="A247" s="311" t="s">
        <v>514</v>
      </c>
      <c r="B247" s="311">
        <v>8</v>
      </c>
      <c r="C247" s="311">
        <v>2</v>
      </c>
      <c r="D247" s="327" t="s">
        <v>339</v>
      </c>
      <c r="E247" s="313">
        <v>44652</v>
      </c>
      <c r="F247" s="314">
        <f t="shared" si="15"/>
        <v>11.428571428571429</v>
      </c>
      <c r="G247" s="315">
        <f t="shared" si="16"/>
        <v>31</v>
      </c>
      <c r="H247" s="315">
        <f t="shared" si="17"/>
        <v>9</v>
      </c>
      <c r="I247" s="265" t="s">
        <v>170</v>
      </c>
      <c r="J247" s="311">
        <v>524684</v>
      </c>
      <c r="K247" s="311">
        <v>218781</v>
      </c>
      <c r="L247" s="317">
        <v>22.7</v>
      </c>
      <c r="M247" s="317"/>
      <c r="N247" s="319"/>
      <c r="O247" s="319"/>
      <c r="P247" s="320"/>
      <c r="Q247" s="321" t="str">
        <f t="shared" si="18"/>
        <v/>
      </c>
      <c r="R247" s="322" t="str">
        <f t="shared" si="19"/>
        <v/>
      </c>
    </row>
    <row r="248" spans="1:18" ht="15.75" x14ac:dyDescent="0.45">
      <c r="A248" s="311" t="s">
        <v>515</v>
      </c>
      <c r="B248" s="311">
        <v>9</v>
      </c>
      <c r="C248" s="311">
        <v>3</v>
      </c>
      <c r="D248" s="327" t="s">
        <v>339</v>
      </c>
      <c r="E248" s="313">
        <v>44652</v>
      </c>
      <c r="F248" s="314">
        <f t="shared" si="15"/>
        <v>11.428571428571429</v>
      </c>
      <c r="G248" s="315">
        <f t="shared" si="16"/>
        <v>31</v>
      </c>
      <c r="H248" s="315">
        <f t="shared" si="17"/>
        <v>9</v>
      </c>
      <c r="I248" s="263"/>
      <c r="J248" s="311">
        <v>524685</v>
      </c>
      <c r="K248" s="311">
        <v>218781</v>
      </c>
      <c r="L248" s="317">
        <v>21.3</v>
      </c>
      <c r="M248" s="317"/>
      <c r="N248" s="319"/>
      <c r="O248" s="319"/>
      <c r="P248" s="320"/>
      <c r="Q248" s="321" t="str">
        <f t="shared" si="18"/>
        <v/>
      </c>
      <c r="R248" s="322" t="str">
        <f t="shared" si="19"/>
        <v/>
      </c>
    </row>
    <row r="249" spans="1:18" ht="15.75" x14ac:dyDescent="0.45">
      <c r="A249" s="311" t="s">
        <v>516</v>
      </c>
      <c r="B249" s="311">
        <v>10</v>
      </c>
      <c r="C249" s="311">
        <v>4</v>
      </c>
      <c r="D249" s="327" t="s">
        <v>339</v>
      </c>
      <c r="E249" s="313">
        <v>44652</v>
      </c>
      <c r="F249" s="314">
        <f t="shared" si="15"/>
        <v>11.428571428571429</v>
      </c>
      <c r="G249" s="315">
        <f t="shared" si="16"/>
        <v>31</v>
      </c>
      <c r="H249" s="315">
        <f t="shared" si="17"/>
        <v>9</v>
      </c>
      <c r="I249" s="262"/>
      <c r="J249" s="311">
        <v>524686</v>
      </c>
      <c r="K249" s="311">
        <v>218781</v>
      </c>
      <c r="L249" s="317">
        <v>21.9</v>
      </c>
      <c r="M249" s="317"/>
      <c r="N249" s="319"/>
      <c r="O249" s="319"/>
      <c r="P249" s="320"/>
      <c r="Q249" s="321" t="str">
        <f t="shared" si="18"/>
        <v/>
      </c>
      <c r="R249" s="322" t="str">
        <f t="shared" si="19"/>
        <v/>
      </c>
    </row>
    <row r="250" spans="1:18" ht="16.149999999999999" thickBot="1" x14ac:dyDescent="0.5">
      <c r="A250" s="311" t="s">
        <v>517</v>
      </c>
      <c r="B250" s="311">
        <v>11</v>
      </c>
      <c r="C250" s="311">
        <v>0</v>
      </c>
      <c r="D250" s="328" t="s">
        <v>341</v>
      </c>
      <c r="E250" s="313">
        <v>44652</v>
      </c>
      <c r="F250" s="314">
        <f t="shared" si="15"/>
        <v>11.428571428571429</v>
      </c>
      <c r="G250" s="315">
        <f t="shared" si="16"/>
        <v>31</v>
      </c>
      <c r="H250" s="315">
        <f t="shared" si="17"/>
        <v>9</v>
      </c>
      <c r="I250" s="337" t="s">
        <v>171</v>
      </c>
      <c r="J250" s="311">
        <v>524687</v>
      </c>
      <c r="K250" s="311">
        <v>218782</v>
      </c>
      <c r="L250" s="317">
        <v>17.399999999999999</v>
      </c>
      <c r="M250" s="317">
        <v>20.9</v>
      </c>
      <c r="N250" s="319">
        <v>13.4</v>
      </c>
      <c r="O250" s="319">
        <v>12.4</v>
      </c>
      <c r="P250" s="320"/>
      <c r="Q250" s="321">
        <f t="shared" si="18"/>
        <v>20.114942528735625</v>
      </c>
      <c r="R250" s="322">
        <f t="shared" si="19"/>
        <v>1030.192</v>
      </c>
    </row>
    <row r="251" spans="1:18" ht="16.149999999999999" thickBot="1" x14ac:dyDescent="0.5">
      <c r="A251" s="311" t="s">
        <v>518</v>
      </c>
      <c r="B251" s="311">
        <v>12</v>
      </c>
      <c r="C251" s="311">
        <v>1</v>
      </c>
      <c r="D251" s="328" t="s">
        <v>341</v>
      </c>
      <c r="E251" s="313">
        <v>44652</v>
      </c>
      <c r="F251" s="314">
        <f t="shared" si="15"/>
        <v>11.428571428571429</v>
      </c>
      <c r="G251" s="315">
        <f t="shared" si="16"/>
        <v>31</v>
      </c>
      <c r="H251" s="315">
        <f t="shared" si="17"/>
        <v>9</v>
      </c>
      <c r="I251" s="342" t="s">
        <v>418</v>
      </c>
      <c r="J251" s="311">
        <v>524688</v>
      </c>
      <c r="K251" s="311">
        <v>218782</v>
      </c>
      <c r="L251" s="317">
        <v>22.8</v>
      </c>
      <c r="M251" s="317">
        <v>23</v>
      </c>
      <c r="N251" s="319">
        <v>11</v>
      </c>
      <c r="O251" s="319">
        <v>7.6</v>
      </c>
      <c r="P251" s="320"/>
      <c r="Q251" s="321">
        <f t="shared" si="18"/>
        <v>0.87719298245614308</v>
      </c>
      <c r="R251" s="322">
        <f t="shared" si="19"/>
        <v>317.67999999999995</v>
      </c>
    </row>
    <row r="252" spans="1:18" ht="16.149999999999999" thickBot="1" x14ac:dyDescent="0.5">
      <c r="A252" s="311" t="s">
        <v>519</v>
      </c>
      <c r="B252" s="311">
        <v>13</v>
      </c>
      <c r="C252" s="311">
        <v>2</v>
      </c>
      <c r="D252" s="328" t="s">
        <v>341</v>
      </c>
      <c r="E252" s="313">
        <v>44652</v>
      </c>
      <c r="F252" s="314">
        <f t="shared" si="15"/>
        <v>11.428571428571429</v>
      </c>
      <c r="G252" s="315">
        <f t="shared" si="16"/>
        <v>31</v>
      </c>
      <c r="H252" s="315">
        <f t="shared" si="17"/>
        <v>9</v>
      </c>
      <c r="I252" s="337" t="s">
        <v>171</v>
      </c>
      <c r="J252" s="311">
        <v>524689</v>
      </c>
      <c r="K252" s="311">
        <v>218782</v>
      </c>
      <c r="L252" s="317">
        <v>23.4</v>
      </c>
      <c r="M252" s="317"/>
      <c r="N252" s="319"/>
      <c r="O252" s="319"/>
      <c r="P252" s="320"/>
      <c r="Q252" s="321" t="str">
        <f t="shared" si="18"/>
        <v/>
      </c>
      <c r="R252" s="322" t="str">
        <f t="shared" si="19"/>
        <v/>
      </c>
    </row>
    <row r="253" spans="1:18" ht="16.149999999999999" thickBot="1" x14ac:dyDescent="0.5">
      <c r="A253" s="311" t="s">
        <v>520</v>
      </c>
      <c r="B253" s="311">
        <v>14</v>
      </c>
      <c r="C253" s="311">
        <v>3</v>
      </c>
      <c r="D253" s="328" t="s">
        <v>341</v>
      </c>
      <c r="E253" s="313">
        <v>44652</v>
      </c>
      <c r="F253" s="314">
        <f t="shared" si="15"/>
        <v>11.428571428571429</v>
      </c>
      <c r="G253" s="315">
        <f t="shared" si="16"/>
        <v>31</v>
      </c>
      <c r="H253" s="315">
        <f t="shared" si="17"/>
        <v>9</v>
      </c>
      <c r="I253" s="337" t="s">
        <v>171</v>
      </c>
      <c r="J253" s="311">
        <v>524690</v>
      </c>
      <c r="K253" s="311">
        <v>218782</v>
      </c>
      <c r="L253" s="317">
        <v>20.5</v>
      </c>
      <c r="M253" s="317">
        <v>22.7</v>
      </c>
      <c r="N253" s="319">
        <v>8.4</v>
      </c>
      <c r="O253" s="319">
        <v>7.7</v>
      </c>
      <c r="P253" s="320"/>
      <c r="Q253" s="321">
        <f t="shared" si="18"/>
        <v>10.731707317073159</v>
      </c>
      <c r="R253" s="322">
        <f t="shared" si="19"/>
        <v>249.01800000000003</v>
      </c>
    </row>
    <row r="254" spans="1:18" ht="16.149999999999999" thickBot="1" x14ac:dyDescent="0.5">
      <c r="A254" s="311" t="s">
        <v>521</v>
      </c>
      <c r="B254" s="311">
        <v>15</v>
      </c>
      <c r="C254" s="311">
        <v>4</v>
      </c>
      <c r="D254" s="328" t="s">
        <v>341</v>
      </c>
      <c r="E254" s="313">
        <v>44652</v>
      </c>
      <c r="F254" s="314">
        <f t="shared" si="15"/>
        <v>11.428571428571429</v>
      </c>
      <c r="G254" s="315">
        <f t="shared" si="16"/>
        <v>31</v>
      </c>
      <c r="H254" s="315">
        <f t="shared" si="17"/>
        <v>9</v>
      </c>
      <c r="I254" s="267"/>
      <c r="J254" s="311">
        <v>524691</v>
      </c>
      <c r="K254" s="311">
        <v>218782</v>
      </c>
      <c r="L254" s="317">
        <v>23.5</v>
      </c>
      <c r="M254" s="317"/>
      <c r="N254" s="319"/>
      <c r="O254" s="319"/>
      <c r="P254" s="320"/>
      <c r="Q254" s="321" t="str">
        <f t="shared" si="18"/>
        <v/>
      </c>
      <c r="R254" s="322" t="str">
        <f t="shared" si="19"/>
        <v/>
      </c>
    </row>
    <row r="255" spans="1:18" ht="16.149999999999999" thickBot="1" x14ac:dyDescent="0.5">
      <c r="A255" s="311" t="s">
        <v>523</v>
      </c>
      <c r="B255" s="311">
        <v>17</v>
      </c>
      <c r="C255" s="311">
        <v>1</v>
      </c>
      <c r="D255" s="329" t="s">
        <v>342</v>
      </c>
      <c r="E255" s="313">
        <v>44652</v>
      </c>
      <c r="F255" s="314">
        <f t="shared" si="15"/>
        <v>11.428571428571429</v>
      </c>
      <c r="G255" s="315">
        <f t="shared" si="16"/>
        <v>31</v>
      </c>
      <c r="H255" s="315">
        <f t="shared" si="17"/>
        <v>9</v>
      </c>
      <c r="I255" s="336" t="s">
        <v>171</v>
      </c>
      <c r="J255" s="311">
        <v>524693</v>
      </c>
      <c r="K255" s="311">
        <v>218783</v>
      </c>
      <c r="L255" s="317">
        <v>20.2</v>
      </c>
      <c r="M255" s="317">
        <v>22</v>
      </c>
      <c r="N255" s="319">
        <v>10.8</v>
      </c>
      <c r="O255" s="319">
        <v>7.6</v>
      </c>
      <c r="P255" s="320"/>
      <c r="Q255" s="321">
        <f t="shared" si="18"/>
        <v>8.9108910891089188</v>
      </c>
      <c r="R255" s="322">
        <f t="shared" si="19"/>
        <v>311.904</v>
      </c>
    </row>
    <row r="256" spans="1:18" ht="16.149999999999999" thickBot="1" x14ac:dyDescent="0.5">
      <c r="A256" s="311" t="s">
        <v>524</v>
      </c>
      <c r="B256" s="311">
        <v>18</v>
      </c>
      <c r="C256" s="311">
        <v>2</v>
      </c>
      <c r="D256" s="329" t="s">
        <v>342</v>
      </c>
      <c r="E256" s="313">
        <v>44652</v>
      </c>
      <c r="F256" s="314">
        <f t="shared" si="15"/>
        <v>11.428571428571429</v>
      </c>
      <c r="G256" s="315">
        <f t="shared" si="16"/>
        <v>31</v>
      </c>
      <c r="H256" s="315">
        <f t="shared" si="17"/>
        <v>9</v>
      </c>
      <c r="I256" s="258" t="s">
        <v>418</v>
      </c>
      <c r="J256" s="311">
        <v>524694</v>
      </c>
      <c r="K256" s="311">
        <v>218783</v>
      </c>
      <c r="L256" s="317">
        <v>18.7</v>
      </c>
      <c r="M256" s="317">
        <v>21.8</v>
      </c>
      <c r="N256" s="319">
        <v>14.7</v>
      </c>
      <c r="O256" s="319">
        <v>13.1</v>
      </c>
      <c r="P256" s="320"/>
      <c r="Q256" s="321">
        <f t="shared" si="18"/>
        <v>16.577540106951872</v>
      </c>
      <c r="R256" s="322">
        <f t="shared" si="19"/>
        <v>1261.3335</v>
      </c>
    </row>
    <row r="257" spans="1:18" ht="16.149999999999999" thickBot="1" x14ac:dyDescent="0.5">
      <c r="A257" s="311" t="s">
        <v>525</v>
      </c>
      <c r="B257" s="311">
        <v>19</v>
      </c>
      <c r="C257" s="311">
        <v>3</v>
      </c>
      <c r="D257" s="329" t="s">
        <v>342</v>
      </c>
      <c r="E257" s="313">
        <v>44652</v>
      </c>
      <c r="F257" s="314">
        <f t="shared" si="15"/>
        <v>11.428571428571429</v>
      </c>
      <c r="G257" s="315">
        <f t="shared" si="16"/>
        <v>31</v>
      </c>
      <c r="H257" s="315">
        <f t="shared" si="17"/>
        <v>9</v>
      </c>
      <c r="I257" s="259" t="s">
        <v>170</v>
      </c>
      <c r="J257" s="311">
        <v>524695</v>
      </c>
      <c r="K257" s="311">
        <v>218783</v>
      </c>
      <c r="L257" s="317">
        <v>18.7</v>
      </c>
      <c r="M257" s="317">
        <v>19.399999999999999</v>
      </c>
      <c r="N257" s="319">
        <v>16.100000000000001</v>
      </c>
      <c r="O257" s="319">
        <v>12</v>
      </c>
      <c r="P257" s="320"/>
      <c r="Q257" s="321">
        <f t="shared" si="18"/>
        <v>3.7433155080213831</v>
      </c>
      <c r="R257" s="322">
        <f t="shared" si="19"/>
        <v>1159.2</v>
      </c>
    </row>
    <row r="258" spans="1:18" ht="16.149999999999999" thickBot="1" x14ac:dyDescent="0.5">
      <c r="A258" s="311" t="s">
        <v>526</v>
      </c>
      <c r="B258" s="311">
        <v>20</v>
      </c>
      <c r="C258" s="311">
        <v>4</v>
      </c>
      <c r="D258" s="329" t="s">
        <v>342</v>
      </c>
      <c r="E258" s="313">
        <v>44652</v>
      </c>
      <c r="F258" s="314">
        <f t="shared" si="15"/>
        <v>11.428571428571429</v>
      </c>
      <c r="G258" s="315">
        <f t="shared" si="16"/>
        <v>31</v>
      </c>
      <c r="H258" s="315">
        <f t="shared" si="17"/>
        <v>9</v>
      </c>
      <c r="I258" s="259" t="s">
        <v>170</v>
      </c>
      <c r="J258" s="311">
        <v>524696</v>
      </c>
      <c r="K258" s="311">
        <v>218783</v>
      </c>
      <c r="L258" s="317">
        <v>18.899999999999999</v>
      </c>
      <c r="M258" s="317"/>
      <c r="N258" s="319"/>
      <c r="O258" s="319"/>
      <c r="P258" s="320"/>
      <c r="Q258" s="321" t="str">
        <f t="shared" si="18"/>
        <v/>
      </c>
      <c r="R258" s="322" t="str">
        <f t="shared" si="19"/>
        <v/>
      </c>
    </row>
    <row r="259" spans="1:18" ht="16.149999999999999" thickBot="1" x14ac:dyDescent="0.5">
      <c r="A259" s="311" t="s">
        <v>527</v>
      </c>
      <c r="B259" s="311">
        <v>21</v>
      </c>
      <c r="C259" s="311">
        <v>0</v>
      </c>
      <c r="D259" s="330" t="s">
        <v>343</v>
      </c>
      <c r="E259" s="313">
        <v>44652</v>
      </c>
      <c r="F259" s="314">
        <f t="shared" si="15"/>
        <v>11.428571428571429</v>
      </c>
      <c r="G259" s="315">
        <f t="shared" si="16"/>
        <v>31</v>
      </c>
      <c r="H259" s="315">
        <f t="shared" si="17"/>
        <v>9</v>
      </c>
      <c r="I259" s="338" t="s">
        <v>171</v>
      </c>
      <c r="J259" s="311">
        <v>524697</v>
      </c>
      <c r="K259" s="311">
        <v>218784</v>
      </c>
      <c r="L259" s="317">
        <v>20.3</v>
      </c>
      <c r="M259" s="317">
        <v>22</v>
      </c>
      <c r="N259" s="319">
        <v>4.5</v>
      </c>
      <c r="O259" s="319">
        <v>4.0999999999999996</v>
      </c>
      <c r="P259" s="320"/>
      <c r="Q259" s="321">
        <f t="shared" si="18"/>
        <v>8.3743842364532028</v>
      </c>
      <c r="R259" s="322">
        <f t="shared" si="19"/>
        <v>37.822499999999998</v>
      </c>
    </row>
    <row r="260" spans="1:18" ht="16.149999999999999" thickBot="1" x14ac:dyDescent="0.5">
      <c r="A260" s="311" t="s">
        <v>528</v>
      </c>
      <c r="B260" s="311">
        <v>22</v>
      </c>
      <c r="C260" s="311">
        <v>1</v>
      </c>
      <c r="D260" s="330" t="s">
        <v>343</v>
      </c>
      <c r="E260" s="313">
        <v>44652</v>
      </c>
      <c r="F260" s="314">
        <f t="shared" si="15"/>
        <v>11.428571428571429</v>
      </c>
      <c r="G260" s="315">
        <f t="shared" si="16"/>
        <v>31</v>
      </c>
      <c r="H260" s="315">
        <f t="shared" si="17"/>
        <v>9</v>
      </c>
      <c r="I260" s="259" t="s">
        <v>170</v>
      </c>
      <c r="J260" s="311">
        <v>524698</v>
      </c>
      <c r="K260" s="311">
        <v>218784</v>
      </c>
      <c r="L260" s="317">
        <v>19.7</v>
      </c>
      <c r="M260" s="317">
        <v>22</v>
      </c>
      <c r="N260" s="319">
        <v>13.3</v>
      </c>
      <c r="O260" s="319">
        <v>8.6</v>
      </c>
      <c r="P260" s="320"/>
      <c r="Q260" s="321">
        <f t="shared" si="18"/>
        <v>11.675126903553302</v>
      </c>
      <c r="R260" s="322">
        <f t="shared" si="19"/>
        <v>491.83399999999995</v>
      </c>
    </row>
    <row r="261" spans="1:18" ht="16.149999999999999" thickBot="1" x14ac:dyDescent="0.5">
      <c r="A261" s="311" t="s">
        <v>529</v>
      </c>
      <c r="B261" s="311">
        <v>23</v>
      </c>
      <c r="C261" s="311">
        <v>2</v>
      </c>
      <c r="D261" s="330" t="s">
        <v>343</v>
      </c>
      <c r="E261" s="313">
        <v>44652</v>
      </c>
      <c r="F261" s="314">
        <f t="shared" si="15"/>
        <v>11.428571428571429</v>
      </c>
      <c r="G261" s="315">
        <f t="shared" si="16"/>
        <v>31</v>
      </c>
      <c r="H261" s="315">
        <f t="shared" si="17"/>
        <v>9</v>
      </c>
      <c r="I261" s="258" t="s">
        <v>418</v>
      </c>
      <c r="J261" s="311">
        <v>524699</v>
      </c>
      <c r="K261" s="311">
        <v>218784</v>
      </c>
      <c r="L261" s="317">
        <v>18.899999999999999</v>
      </c>
      <c r="M261" s="317">
        <v>20.100000000000001</v>
      </c>
      <c r="N261" s="319">
        <v>9.4</v>
      </c>
      <c r="O261" s="319">
        <v>6.1</v>
      </c>
      <c r="P261" s="320"/>
      <c r="Q261" s="321">
        <f t="shared" si="18"/>
        <v>6.3492063492063711</v>
      </c>
      <c r="R261" s="322">
        <f t="shared" si="19"/>
        <v>174.88699999999997</v>
      </c>
    </row>
    <row r="262" spans="1:18" ht="16.149999999999999" thickBot="1" x14ac:dyDescent="0.5">
      <c r="A262" s="311" t="s">
        <v>531</v>
      </c>
      <c r="B262" s="311">
        <v>25</v>
      </c>
      <c r="C262" s="311">
        <v>4</v>
      </c>
      <c r="D262" s="330" t="s">
        <v>343</v>
      </c>
      <c r="E262" s="313">
        <v>44652</v>
      </c>
      <c r="F262" s="314">
        <f t="shared" si="15"/>
        <v>11.428571428571429</v>
      </c>
      <c r="G262" s="315">
        <f t="shared" si="16"/>
        <v>31</v>
      </c>
      <c r="H262" s="315">
        <f t="shared" si="17"/>
        <v>9</v>
      </c>
      <c r="I262" s="259" t="s">
        <v>170</v>
      </c>
      <c r="J262" s="311">
        <v>524701</v>
      </c>
      <c r="K262" s="311">
        <v>218784</v>
      </c>
      <c r="L262" s="317">
        <v>21.7</v>
      </c>
      <c r="M262" s="317">
        <v>22.9</v>
      </c>
      <c r="N262" s="319">
        <v>4.3</v>
      </c>
      <c r="O262" s="319">
        <v>3.9</v>
      </c>
      <c r="P262" s="320"/>
      <c r="Q262" s="321">
        <f t="shared" si="18"/>
        <v>5.5299539170506895</v>
      </c>
      <c r="R262" s="322">
        <f t="shared" si="19"/>
        <v>32.701499999999996</v>
      </c>
    </row>
    <row r="263" spans="1:18" ht="15.75" x14ac:dyDescent="0.45">
      <c r="A263" s="311" t="s">
        <v>532</v>
      </c>
      <c r="B263" s="311">
        <v>26</v>
      </c>
      <c r="C263" s="311">
        <v>0</v>
      </c>
      <c r="D263" s="331" t="s">
        <v>344</v>
      </c>
      <c r="E263" s="313">
        <v>44652</v>
      </c>
      <c r="F263" s="314">
        <f t="shared" si="15"/>
        <v>11.428571428571429</v>
      </c>
      <c r="G263" s="315">
        <f t="shared" si="16"/>
        <v>31</v>
      </c>
      <c r="H263" s="315">
        <f t="shared" si="17"/>
        <v>9</v>
      </c>
      <c r="I263" s="259" t="s">
        <v>170</v>
      </c>
      <c r="J263" s="311">
        <v>524702</v>
      </c>
      <c r="K263" s="311">
        <v>218785</v>
      </c>
      <c r="L263" s="317">
        <v>19.7</v>
      </c>
      <c r="M263" s="317">
        <v>22</v>
      </c>
      <c r="N263" s="317">
        <v>9.1</v>
      </c>
      <c r="O263" s="319">
        <v>8.6999999999999993</v>
      </c>
      <c r="P263" s="320"/>
      <c r="Q263" s="321">
        <f t="shared" si="18"/>
        <v>11.675126903553302</v>
      </c>
      <c r="R263" s="322">
        <f t="shared" si="19"/>
        <v>344.38949999999994</v>
      </c>
    </row>
    <row r="264" spans="1:18" ht="15.75" x14ac:dyDescent="0.45">
      <c r="A264" s="311" t="s">
        <v>533</v>
      </c>
      <c r="B264" s="311">
        <v>27</v>
      </c>
      <c r="C264" s="311">
        <v>1</v>
      </c>
      <c r="D264" s="331" t="s">
        <v>344</v>
      </c>
      <c r="E264" s="313">
        <v>44652</v>
      </c>
      <c r="F264" s="314">
        <f t="shared" si="15"/>
        <v>11.428571428571429</v>
      </c>
      <c r="G264" s="315">
        <f t="shared" si="16"/>
        <v>31</v>
      </c>
      <c r="H264" s="315">
        <f t="shared" si="17"/>
        <v>9</v>
      </c>
      <c r="I264" s="264" t="s">
        <v>418</v>
      </c>
      <c r="J264" s="311">
        <v>524703</v>
      </c>
      <c r="K264" s="311">
        <v>218785</v>
      </c>
      <c r="L264" s="317">
        <v>19.399999999999999</v>
      </c>
      <c r="M264" s="317">
        <v>21.7</v>
      </c>
      <c r="N264" s="317">
        <v>15.1</v>
      </c>
      <c r="O264" s="319">
        <v>9.5</v>
      </c>
      <c r="P264" s="320"/>
      <c r="Q264" s="321">
        <f t="shared" si="18"/>
        <v>11.855670103092786</v>
      </c>
      <c r="R264" s="322">
        <f t="shared" si="19"/>
        <v>681.38749999999993</v>
      </c>
    </row>
    <row r="265" spans="1:18" ht="15.75" x14ac:dyDescent="0.45">
      <c r="A265" s="311" t="s">
        <v>535</v>
      </c>
      <c r="B265" s="311">
        <v>29</v>
      </c>
      <c r="C265" s="311">
        <v>3</v>
      </c>
      <c r="D265" s="331" t="s">
        <v>344</v>
      </c>
      <c r="E265" s="313">
        <v>44652</v>
      </c>
      <c r="F265" s="314">
        <f t="shared" si="15"/>
        <v>11.428571428571429</v>
      </c>
      <c r="G265" s="315">
        <f t="shared" si="16"/>
        <v>31</v>
      </c>
      <c r="H265" s="315">
        <f t="shared" si="17"/>
        <v>9</v>
      </c>
      <c r="I265" s="265" t="s">
        <v>170</v>
      </c>
      <c r="J265" s="311">
        <v>524705</v>
      </c>
      <c r="K265" s="311">
        <v>218785</v>
      </c>
      <c r="L265" s="317">
        <v>17.600000000000001</v>
      </c>
      <c r="M265" s="317">
        <v>19.7</v>
      </c>
      <c r="N265" s="317">
        <v>11.1</v>
      </c>
      <c r="O265" s="319">
        <v>9.6999999999999993</v>
      </c>
      <c r="P265" s="320"/>
      <c r="Q265" s="321">
        <f t="shared" si="18"/>
        <v>11.931818181818166</v>
      </c>
      <c r="R265" s="322">
        <f t="shared" si="19"/>
        <v>522.19949999999994</v>
      </c>
    </row>
    <row r="266" spans="1:18" ht="15.75" x14ac:dyDescent="0.45">
      <c r="A266" s="311" t="s">
        <v>508</v>
      </c>
      <c r="B266" s="311">
        <v>2</v>
      </c>
      <c r="C266" s="311">
        <v>1</v>
      </c>
      <c r="D266" s="312" t="s">
        <v>337</v>
      </c>
      <c r="E266" s="313">
        <v>44654</v>
      </c>
      <c r="F266" s="314">
        <f t="shared" si="15"/>
        <v>11.714285714285714</v>
      </c>
      <c r="G266" s="315">
        <f t="shared" si="16"/>
        <v>33</v>
      </c>
      <c r="H266" s="315">
        <f t="shared" si="17"/>
        <v>11</v>
      </c>
      <c r="I266" s="261" t="s">
        <v>171</v>
      </c>
      <c r="J266" s="311">
        <v>524678</v>
      </c>
      <c r="K266" s="311">
        <v>218780</v>
      </c>
      <c r="L266" s="317">
        <v>20.2</v>
      </c>
      <c r="M266" s="317">
        <v>22.3</v>
      </c>
      <c r="N266" s="319">
        <v>17.600000000000001</v>
      </c>
      <c r="O266" s="319">
        <v>10.3</v>
      </c>
      <c r="P266" s="320"/>
      <c r="Q266" s="321">
        <f t="shared" si="18"/>
        <v>10.396039603960405</v>
      </c>
      <c r="R266" s="322">
        <f t="shared" si="19"/>
        <v>933.59200000000021</v>
      </c>
    </row>
    <row r="267" spans="1:18" ht="15.75" x14ac:dyDescent="0.45">
      <c r="A267" s="311" t="s">
        <v>509</v>
      </c>
      <c r="B267" s="311">
        <v>3</v>
      </c>
      <c r="C267" s="311">
        <v>2</v>
      </c>
      <c r="D267" s="312" t="s">
        <v>337</v>
      </c>
      <c r="E267" s="313">
        <v>44654</v>
      </c>
      <c r="F267" s="314">
        <f t="shared" si="15"/>
        <v>11.714285714285714</v>
      </c>
      <c r="G267" s="315">
        <f t="shared" si="16"/>
        <v>33</v>
      </c>
      <c r="H267" s="315">
        <f t="shared" si="17"/>
        <v>11</v>
      </c>
      <c r="I267" s="341" t="s">
        <v>170</v>
      </c>
      <c r="J267" s="311">
        <v>524679</v>
      </c>
      <c r="K267" s="311">
        <v>218780</v>
      </c>
      <c r="L267" s="317">
        <v>22</v>
      </c>
      <c r="M267" s="317">
        <v>22.9</v>
      </c>
      <c r="N267" s="319">
        <v>11.2</v>
      </c>
      <c r="O267" s="319">
        <v>8.1</v>
      </c>
      <c r="P267" s="320"/>
      <c r="Q267" s="321">
        <f t="shared" si="18"/>
        <v>4.0909090909090784</v>
      </c>
      <c r="R267" s="322">
        <f t="shared" si="19"/>
        <v>367.41599999999994</v>
      </c>
    </row>
    <row r="268" spans="1:18" ht="15.75" x14ac:dyDescent="0.45">
      <c r="A268" s="311" t="s">
        <v>510</v>
      </c>
      <c r="B268" s="311">
        <v>4</v>
      </c>
      <c r="C268" s="311">
        <v>3</v>
      </c>
      <c r="D268" s="312" t="s">
        <v>337</v>
      </c>
      <c r="E268" s="313">
        <v>44654</v>
      </c>
      <c r="F268" s="314">
        <f t="shared" si="15"/>
        <v>11.714285714285714</v>
      </c>
      <c r="G268" s="315">
        <f t="shared" si="16"/>
        <v>33</v>
      </c>
      <c r="H268" s="315">
        <f t="shared" si="17"/>
        <v>11</v>
      </c>
      <c r="I268" s="264" t="s">
        <v>418</v>
      </c>
      <c r="J268" s="311">
        <v>524680</v>
      </c>
      <c r="K268" s="311">
        <v>218780</v>
      </c>
      <c r="L268" s="317">
        <v>19.899999999999999</v>
      </c>
      <c r="M268" s="317">
        <v>22.3</v>
      </c>
      <c r="N268" s="319">
        <v>8</v>
      </c>
      <c r="O268" s="319">
        <v>6.5</v>
      </c>
      <c r="P268" s="320"/>
      <c r="Q268" s="321">
        <f t="shared" si="18"/>
        <v>12.060301507537696</v>
      </c>
      <c r="R268" s="322">
        <f t="shared" si="19"/>
        <v>169</v>
      </c>
    </row>
    <row r="269" spans="1:18" ht="15.75" x14ac:dyDescent="0.45">
      <c r="A269" s="311" t="s">
        <v>511</v>
      </c>
      <c r="B269" s="311">
        <v>5</v>
      </c>
      <c r="C269" s="311">
        <v>4</v>
      </c>
      <c r="D269" s="312" t="s">
        <v>337</v>
      </c>
      <c r="E269" s="313">
        <v>44654</v>
      </c>
      <c r="F269" s="314">
        <f t="shared" si="15"/>
        <v>11.714285714285714</v>
      </c>
      <c r="G269" s="315">
        <f t="shared" si="16"/>
        <v>33</v>
      </c>
      <c r="H269" s="315">
        <f t="shared" si="17"/>
        <v>11</v>
      </c>
      <c r="I269" s="262"/>
      <c r="J269" s="311">
        <v>524681</v>
      </c>
      <c r="K269" s="311">
        <v>218780</v>
      </c>
      <c r="L269" s="317">
        <v>22.6</v>
      </c>
      <c r="M269" s="317"/>
      <c r="N269" s="319"/>
      <c r="O269" s="319"/>
      <c r="P269" s="320"/>
      <c r="Q269" s="321" t="str">
        <f t="shared" si="18"/>
        <v/>
      </c>
      <c r="R269" s="322" t="str">
        <f t="shared" si="19"/>
        <v/>
      </c>
    </row>
    <row r="270" spans="1:18" ht="15.75" x14ac:dyDescent="0.45">
      <c r="A270" s="311" t="s">
        <v>512</v>
      </c>
      <c r="B270" s="311">
        <v>6</v>
      </c>
      <c r="C270" s="311">
        <v>0</v>
      </c>
      <c r="D270" s="327" t="s">
        <v>339</v>
      </c>
      <c r="E270" s="313">
        <v>44654</v>
      </c>
      <c r="F270" s="314">
        <f t="shared" si="15"/>
        <v>11.714285714285714</v>
      </c>
      <c r="G270" s="315">
        <f t="shared" si="16"/>
        <v>33</v>
      </c>
      <c r="H270" s="315">
        <f t="shared" si="17"/>
        <v>11</v>
      </c>
      <c r="I270" s="265"/>
      <c r="J270" s="311">
        <v>524682</v>
      </c>
      <c r="K270" s="311">
        <v>218781</v>
      </c>
      <c r="L270" s="317">
        <v>21.4</v>
      </c>
      <c r="M270" s="317"/>
      <c r="N270" s="319"/>
      <c r="O270" s="319"/>
      <c r="P270" s="320"/>
      <c r="Q270" s="321" t="str">
        <f t="shared" si="18"/>
        <v/>
      </c>
      <c r="R270" s="322" t="str">
        <f t="shared" si="19"/>
        <v/>
      </c>
    </row>
    <row r="271" spans="1:18" ht="15.75" x14ac:dyDescent="0.45">
      <c r="A271" s="311" t="s">
        <v>513</v>
      </c>
      <c r="B271" s="311">
        <v>7</v>
      </c>
      <c r="C271" s="311">
        <v>1</v>
      </c>
      <c r="D271" s="327" t="s">
        <v>339</v>
      </c>
      <c r="E271" s="313">
        <v>44654</v>
      </c>
      <c r="F271" s="314">
        <f t="shared" si="15"/>
        <v>11.714285714285714</v>
      </c>
      <c r="G271" s="315">
        <f t="shared" si="16"/>
        <v>33</v>
      </c>
      <c r="H271" s="315">
        <f t="shared" si="17"/>
        <v>11</v>
      </c>
      <c r="I271" s="265" t="s">
        <v>170</v>
      </c>
      <c r="J271" s="311">
        <v>524683</v>
      </c>
      <c r="K271" s="311">
        <v>218781</v>
      </c>
      <c r="L271" s="317">
        <v>20.9</v>
      </c>
      <c r="M271" s="317">
        <v>24.5</v>
      </c>
      <c r="N271" s="319">
        <v>13.5</v>
      </c>
      <c r="O271" s="319">
        <v>10</v>
      </c>
      <c r="P271" s="320"/>
      <c r="Q271" s="321">
        <f t="shared" si="18"/>
        <v>17.224880382775119</v>
      </c>
      <c r="R271" s="322">
        <f t="shared" si="19"/>
        <v>675</v>
      </c>
    </row>
    <row r="272" spans="1:18" ht="15.75" x14ac:dyDescent="0.45">
      <c r="A272" s="311" t="s">
        <v>514</v>
      </c>
      <c r="B272" s="311">
        <v>8</v>
      </c>
      <c r="C272" s="311">
        <v>2</v>
      </c>
      <c r="D272" s="327" t="s">
        <v>339</v>
      </c>
      <c r="E272" s="313">
        <v>44654</v>
      </c>
      <c r="F272" s="314">
        <f t="shared" si="15"/>
        <v>11.714285714285714</v>
      </c>
      <c r="G272" s="315">
        <f t="shared" si="16"/>
        <v>33</v>
      </c>
      <c r="H272" s="315">
        <f t="shared" si="17"/>
        <v>11</v>
      </c>
      <c r="I272" s="265" t="s">
        <v>170</v>
      </c>
      <c r="J272" s="311">
        <v>524684</v>
      </c>
      <c r="K272" s="311">
        <v>218781</v>
      </c>
      <c r="L272" s="317">
        <v>22.7</v>
      </c>
      <c r="M272" s="317"/>
      <c r="N272" s="319"/>
      <c r="O272" s="319"/>
      <c r="P272" s="320"/>
      <c r="Q272" s="321" t="str">
        <f t="shared" si="18"/>
        <v/>
      </c>
      <c r="R272" s="322" t="str">
        <f t="shared" si="19"/>
        <v/>
      </c>
    </row>
    <row r="273" spans="1:18" ht="15.75" x14ac:dyDescent="0.45">
      <c r="A273" s="311" t="s">
        <v>515</v>
      </c>
      <c r="B273" s="311">
        <v>9</v>
      </c>
      <c r="C273" s="311">
        <v>3</v>
      </c>
      <c r="D273" s="327" t="s">
        <v>339</v>
      </c>
      <c r="E273" s="313">
        <v>44654</v>
      </c>
      <c r="F273" s="314">
        <f t="shared" si="15"/>
        <v>11.714285714285714</v>
      </c>
      <c r="G273" s="315">
        <f t="shared" si="16"/>
        <v>33</v>
      </c>
      <c r="H273" s="315">
        <f t="shared" si="17"/>
        <v>11</v>
      </c>
      <c r="I273" s="263"/>
      <c r="J273" s="311">
        <v>524685</v>
      </c>
      <c r="K273" s="311">
        <v>218781</v>
      </c>
      <c r="L273" s="317">
        <v>21.3</v>
      </c>
      <c r="M273" s="317"/>
      <c r="N273" s="319"/>
      <c r="O273" s="319"/>
      <c r="P273" s="320"/>
      <c r="Q273" s="321" t="str">
        <f t="shared" si="18"/>
        <v/>
      </c>
      <c r="R273" s="322" t="str">
        <f t="shared" si="19"/>
        <v/>
      </c>
    </row>
    <row r="274" spans="1:18" ht="15.75" x14ac:dyDescent="0.45">
      <c r="A274" s="311" t="s">
        <v>516</v>
      </c>
      <c r="B274" s="311">
        <v>10</v>
      </c>
      <c r="C274" s="311">
        <v>4</v>
      </c>
      <c r="D274" s="327" t="s">
        <v>339</v>
      </c>
      <c r="E274" s="313">
        <v>44654</v>
      </c>
      <c r="F274" s="314">
        <f t="shared" si="15"/>
        <v>11.714285714285714</v>
      </c>
      <c r="G274" s="315">
        <f t="shared" si="16"/>
        <v>33</v>
      </c>
      <c r="H274" s="315">
        <f t="shared" si="17"/>
        <v>11</v>
      </c>
      <c r="I274" s="262"/>
      <c r="J274" s="311">
        <v>524686</v>
      </c>
      <c r="K274" s="311">
        <v>218781</v>
      </c>
      <c r="L274" s="317">
        <v>21.9</v>
      </c>
      <c r="M274" s="317"/>
      <c r="N274" s="319"/>
      <c r="O274" s="319"/>
      <c r="P274" s="320"/>
      <c r="Q274" s="321" t="str">
        <f t="shared" si="18"/>
        <v/>
      </c>
      <c r="R274" s="322" t="str">
        <f t="shared" si="19"/>
        <v/>
      </c>
    </row>
    <row r="275" spans="1:18" ht="15.75" x14ac:dyDescent="0.45">
      <c r="A275" s="311" t="s">
        <v>517</v>
      </c>
      <c r="B275" s="311">
        <v>11</v>
      </c>
      <c r="C275" s="311">
        <v>0</v>
      </c>
      <c r="D275" s="328" t="s">
        <v>341</v>
      </c>
      <c r="E275" s="313">
        <v>44654</v>
      </c>
      <c r="F275" s="314">
        <f t="shared" si="15"/>
        <v>11.714285714285714</v>
      </c>
      <c r="G275" s="315">
        <f t="shared" si="16"/>
        <v>33</v>
      </c>
      <c r="H275" s="315">
        <f t="shared" si="17"/>
        <v>11</v>
      </c>
      <c r="I275" s="261" t="s">
        <v>171</v>
      </c>
      <c r="J275" s="311">
        <v>524687</v>
      </c>
      <c r="K275" s="311">
        <v>218782</v>
      </c>
      <c r="L275" s="317">
        <v>17.399999999999999</v>
      </c>
      <c r="M275" s="317"/>
      <c r="N275" s="319"/>
      <c r="O275" s="319"/>
      <c r="P275" s="320"/>
      <c r="Q275" s="321" t="str">
        <f t="shared" si="18"/>
        <v/>
      </c>
      <c r="R275" s="322" t="str">
        <f t="shared" si="19"/>
        <v/>
      </c>
    </row>
    <row r="276" spans="1:18" ht="15.75" x14ac:dyDescent="0.45">
      <c r="A276" s="311" t="s">
        <v>518</v>
      </c>
      <c r="B276" s="311">
        <v>12</v>
      </c>
      <c r="C276" s="311">
        <v>1</v>
      </c>
      <c r="D276" s="328" t="s">
        <v>341</v>
      </c>
      <c r="E276" s="313">
        <v>44654</v>
      </c>
      <c r="F276" s="314">
        <f t="shared" si="15"/>
        <v>11.714285714285714</v>
      </c>
      <c r="G276" s="315">
        <f t="shared" si="16"/>
        <v>33</v>
      </c>
      <c r="H276" s="315">
        <f t="shared" si="17"/>
        <v>11</v>
      </c>
      <c r="I276" s="260" t="s">
        <v>418</v>
      </c>
      <c r="J276" s="311">
        <v>524688</v>
      </c>
      <c r="K276" s="311">
        <v>218782</v>
      </c>
      <c r="L276" s="317">
        <v>22.8</v>
      </c>
      <c r="M276" s="317">
        <v>23.2</v>
      </c>
      <c r="N276" s="319">
        <v>11.7</v>
      </c>
      <c r="O276" s="319">
        <v>7.5</v>
      </c>
      <c r="P276" s="320"/>
      <c r="Q276" s="321">
        <f t="shared" si="18"/>
        <v>1.754385964912264</v>
      </c>
      <c r="R276" s="322">
        <f t="shared" si="19"/>
        <v>329.0625</v>
      </c>
    </row>
    <row r="277" spans="1:18" ht="15.75" x14ac:dyDescent="0.45">
      <c r="A277" s="311" t="s">
        <v>519</v>
      </c>
      <c r="B277" s="311">
        <v>13</v>
      </c>
      <c r="C277" s="311">
        <v>2</v>
      </c>
      <c r="D277" s="328" t="s">
        <v>341</v>
      </c>
      <c r="E277" s="313">
        <v>44654</v>
      </c>
      <c r="F277" s="314">
        <f t="shared" si="15"/>
        <v>11.714285714285714</v>
      </c>
      <c r="G277" s="315">
        <f t="shared" si="16"/>
        <v>33</v>
      </c>
      <c r="H277" s="315">
        <f t="shared" si="17"/>
        <v>11</v>
      </c>
      <c r="I277" s="261" t="s">
        <v>171</v>
      </c>
      <c r="J277" s="311">
        <v>524689</v>
      </c>
      <c r="K277" s="311">
        <v>218782</v>
      </c>
      <c r="L277" s="317">
        <v>23.4</v>
      </c>
      <c r="M277" s="317"/>
      <c r="N277" s="319"/>
      <c r="O277" s="319"/>
      <c r="P277" s="320"/>
      <c r="Q277" s="321" t="str">
        <f t="shared" si="18"/>
        <v/>
      </c>
      <c r="R277" s="322" t="str">
        <f t="shared" si="19"/>
        <v/>
      </c>
    </row>
    <row r="278" spans="1:18" ht="15.75" x14ac:dyDescent="0.45">
      <c r="A278" s="311" t="s">
        <v>520</v>
      </c>
      <c r="B278" s="311">
        <v>14</v>
      </c>
      <c r="C278" s="311">
        <v>3</v>
      </c>
      <c r="D278" s="328" t="s">
        <v>341</v>
      </c>
      <c r="E278" s="313">
        <v>44654</v>
      </c>
      <c r="F278" s="314">
        <f t="shared" si="15"/>
        <v>11.714285714285714</v>
      </c>
      <c r="G278" s="315">
        <f t="shared" si="16"/>
        <v>33</v>
      </c>
      <c r="H278" s="315">
        <f t="shared" si="17"/>
        <v>11</v>
      </c>
      <c r="I278" s="261" t="s">
        <v>171</v>
      </c>
      <c r="J278" s="311">
        <v>524690</v>
      </c>
      <c r="K278" s="311">
        <v>218782</v>
      </c>
      <c r="L278" s="317">
        <v>20.5</v>
      </c>
      <c r="M278" s="317">
        <v>21.9</v>
      </c>
      <c r="N278" s="319">
        <v>10.9</v>
      </c>
      <c r="O278" s="319">
        <v>8.1</v>
      </c>
      <c r="P278" s="320"/>
      <c r="Q278" s="321">
        <f t="shared" si="18"/>
        <v>6.8292682926829107</v>
      </c>
      <c r="R278" s="322">
        <f t="shared" si="19"/>
        <v>357.57449999999994</v>
      </c>
    </row>
    <row r="279" spans="1:18" ht="15.75" x14ac:dyDescent="0.45">
      <c r="A279" s="311" t="s">
        <v>521</v>
      </c>
      <c r="B279" s="311">
        <v>15</v>
      </c>
      <c r="C279" s="311">
        <v>4</v>
      </c>
      <c r="D279" s="328" t="s">
        <v>341</v>
      </c>
      <c r="E279" s="313">
        <v>44654</v>
      </c>
      <c r="F279" s="314">
        <f t="shared" si="15"/>
        <v>11.714285714285714</v>
      </c>
      <c r="G279" s="315">
        <f t="shared" si="16"/>
        <v>33</v>
      </c>
      <c r="H279" s="315">
        <f t="shared" si="17"/>
        <v>11</v>
      </c>
      <c r="I279" s="264"/>
      <c r="J279" s="311">
        <v>524691</v>
      </c>
      <c r="K279" s="311">
        <v>218782</v>
      </c>
      <c r="L279" s="317">
        <v>23.5</v>
      </c>
      <c r="M279" s="317"/>
      <c r="N279" s="319"/>
      <c r="O279" s="319"/>
      <c r="P279" s="320"/>
      <c r="Q279" s="321" t="str">
        <f t="shared" si="18"/>
        <v/>
      </c>
      <c r="R279" s="322" t="str">
        <f t="shared" si="19"/>
        <v/>
      </c>
    </row>
    <row r="280" spans="1:18" ht="16.149999999999999" thickBot="1" x14ac:dyDescent="0.5">
      <c r="A280" s="311" t="s">
        <v>523</v>
      </c>
      <c r="B280" s="311">
        <v>17</v>
      </c>
      <c r="C280" s="311">
        <v>1</v>
      </c>
      <c r="D280" s="329" t="s">
        <v>342</v>
      </c>
      <c r="E280" s="313">
        <v>44654</v>
      </c>
      <c r="F280" s="314">
        <f t="shared" si="15"/>
        <v>11.714285714285714</v>
      </c>
      <c r="G280" s="315">
        <f t="shared" si="16"/>
        <v>33</v>
      </c>
      <c r="H280" s="315">
        <f t="shared" si="17"/>
        <v>11</v>
      </c>
      <c r="I280" s="336" t="s">
        <v>171</v>
      </c>
      <c r="J280" s="311">
        <v>524693</v>
      </c>
      <c r="K280" s="311">
        <v>218783</v>
      </c>
      <c r="L280" s="317">
        <v>20.2</v>
      </c>
      <c r="M280" s="317">
        <v>23.1</v>
      </c>
      <c r="N280" s="319">
        <v>7.7</v>
      </c>
      <c r="O280" s="319">
        <v>6.8</v>
      </c>
      <c r="P280" s="320"/>
      <c r="Q280" s="321">
        <f t="shared" si="18"/>
        <v>14.356435643564369</v>
      </c>
      <c r="R280" s="322">
        <f t="shared" si="19"/>
        <v>178.024</v>
      </c>
    </row>
    <row r="281" spans="1:18" ht="16.149999999999999" thickBot="1" x14ac:dyDescent="0.5">
      <c r="A281" s="311" t="s">
        <v>524</v>
      </c>
      <c r="B281" s="311">
        <v>18</v>
      </c>
      <c r="C281" s="311">
        <v>2</v>
      </c>
      <c r="D281" s="329" t="s">
        <v>342</v>
      </c>
      <c r="E281" s="313">
        <v>44654</v>
      </c>
      <c r="F281" s="314">
        <f t="shared" si="15"/>
        <v>11.714285714285714</v>
      </c>
      <c r="G281" s="315">
        <f t="shared" si="16"/>
        <v>33</v>
      </c>
      <c r="H281" s="315">
        <f t="shared" si="17"/>
        <v>11</v>
      </c>
      <c r="I281" s="267" t="s">
        <v>418</v>
      </c>
      <c r="J281" s="311">
        <v>524694</v>
      </c>
      <c r="K281" s="311">
        <v>218783</v>
      </c>
      <c r="L281" s="317">
        <v>18.7</v>
      </c>
      <c r="M281" s="317"/>
      <c r="N281" s="319"/>
      <c r="O281" s="319"/>
      <c r="P281" s="320"/>
      <c r="Q281" s="321" t="str">
        <f t="shared" si="18"/>
        <v/>
      </c>
      <c r="R281" s="322" t="str">
        <f t="shared" si="19"/>
        <v/>
      </c>
    </row>
    <row r="282" spans="1:18" ht="16.149999999999999" thickBot="1" x14ac:dyDescent="0.5">
      <c r="A282" s="311" t="s">
        <v>525</v>
      </c>
      <c r="B282" s="311">
        <v>19</v>
      </c>
      <c r="C282" s="311">
        <v>3</v>
      </c>
      <c r="D282" s="329" t="s">
        <v>342</v>
      </c>
      <c r="E282" s="313">
        <v>44654</v>
      </c>
      <c r="F282" s="314">
        <f t="shared" si="15"/>
        <v>11.714285714285714</v>
      </c>
      <c r="G282" s="315">
        <f t="shared" si="16"/>
        <v>33</v>
      </c>
      <c r="H282" s="315">
        <f t="shared" si="17"/>
        <v>11</v>
      </c>
      <c r="I282" s="266" t="s">
        <v>170</v>
      </c>
      <c r="J282" s="311">
        <v>524695</v>
      </c>
      <c r="K282" s="311">
        <v>218783</v>
      </c>
      <c r="L282" s="317">
        <v>18.7</v>
      </c>
      <c r="M282" s="317"/>
      <c r="N282" s="319"/>
      <c r="O282" s="319"/>
      <c r="P282" s="320"/>
      <c r="Q282" s="321" t="str">
        <f t="shared" si="18"/>
        <v/>
      </c>
      <c r="R282" s="322" t="str">
        <f t="shared" si="19"/>
        <v/>
      </c>
    </row>
    <row r="283" spans="1:18" ht="16.149999999999999" thickBot="1" x14ac:dyDescent="0.5">
      <c r="A283" s="311" t="s">
        <v>526</v>
      </c>
      <c r="B283" s="311">
        <v>20</v>
      </c>
      <c r="C283" s="311">
        <v>4</v>
      </c>
      <c r="D283" s="329" t="s">
        <v>342</v>
      </c>
      <c r="E283" s="313">
        <v>44654</v>
      </c>
      <c r="F283" s="314">
        <f t="shared" si="15"/>
        <v>11.714285714285714</v>
      </c>
      <c r="G283" s="315">
        <f t="shared" si="16"/>
        <v>33</v>
      </c>
      <c r="H283" s="315">
        <f t="shared" si="17"/>
        <v>11</v>
      </c>
      <c r="I283" s="266" t="s">
        <v>170</v>
      </c>
      <c r="J283" s="311">
        <v>524696</v>
      </c>
      <c r="K283" s="311">
        <v>218783</v>
      </c>
      <c r="L283" s="317">
        <v>18.899999999999999</v>
      </c>
      <c r="M283" s="317"/>
      <c r="N283" s="319"/>
      <c r="O283" s="319"/>
      <c r="P283" s="320"/>
      <c r="Q283" s="321" t="str">
        <f t="shared" si="18"/>
        <v/>
      </c>
      <c r="R283" s="322" t="str">
        <f t="shared" si="19"/>
        <v/>
      </c>
    </row>
    <row r="284" spans="1:18" ht="16.149999999999999" thickBot="1" x14ac:dyDescent="0.5">
      <c r="A284" s="311" t="s">
        <v>527</v>
      </c>
      <c r="B284" s="311">
        <v>21</v>
      </c>
      <c r="C284" s="311">
        <v>0</v>
      </c>
      <c r="D284" s="330" t="s">
        <v>343</v>
      </c>
      <c r="E284" s="313">
        <v>44654</v>
      </c>
      <c r="F284" s="314">
        <f t="shared" si="15"/>
        <v>11.714285714285714</v>
      </c>
      <c r="G284" s="315">
        <f t="shared" si="16"/>
        <v>33</v>
      </c>
      <c r="H284" s="315">
        <f t="shared" si="17"/>
        <v>11</v>
      </c>
      <c r="I284" s="336" t="s">
        <v>171</v>
      </c>
      <c r="J284" s="311">
        <v>524697</v>
      </c>
      <c r="K284" s="311">
        <v>218784</v>
      </c>
      <c r="L284" s="317">
        <v>20.3</v>
      </c>
      <c r="M284" s="317">
        <v>22.1</v>
      </c>
      <c r="N284" s="319">
        <v>5</v>
      </c>
      <c r="O284" s="319">
        <v>3.8</v>
      </c>
      <c r="P284" s="320"/>
      <c r="Q284" s="321">
        <f t="shared" si="18"/>
        <v>8.866995073891637</v>
      </c>
      <c r="R284" s="322">
        <f t="shared" si="19"/>
        <v>36.1</v>
      </c>
    </row>
    <row r="285" spans="1:18" ht="16.149999999999999" thickBot="1" x14ac:dyDescent="0.5">
      <c r="A285" s="311" t="s">
        <v>528</v>
      </c>
      <c r="B285" s="311">
        <v>22</v>
      </c>
      <c r="C285" s="311">
        <v>1</v>
      </c>
      <c r="D285" s="330" t="s">
        <v>343</v>
      </c>
      <c r="E285" s="313">
        <v>44654</v>
      </c>
      <c r="F285" s="314">
        <f t="shared" si="15"/>
        <v>11.714285714285714</v>
      </c>
      <c r="G285" s="315">
        <f t="shared" si="16"/>
        <v>33</v>
      </c>
      <c r="H285" s="315">
        <f t="shared" si="17"/>
        <v>11</v>
      </c>
      <c r="I285" s="266" t="s">
        <v>170</v>
      </c>
      <c r="J285" s="311">
        <v>524698</v>
      </c>
      <c r="K285" s="311">
        <v>218784</v>
      </c>
      <c r="L285" s="317">
        <v>19.7</v>
      </c>
      <c r="M285" s="317">
        <v>22.5</v>
      </c>
      <c r="N285" s="319">
        <v>15.7</v>
      </c>
      <c r="O285" s="319">
        <v>10</v>
      </c>
      <c r="P285" s="320"/>
      <c r="Q285" s="321">
        <f t="shared" si="18"/>
        <v>14.213197969543145</v>
      </c>
      <c r="R285" s="322">
        <f t="shared" si="19"/>
        <v>785</v>
      </c>
    </row>
    <row r="286" spans="1:18" ht="16.149999999999999" thickBot="1" x14ac:dyDescent="0.5">
      <c r="A286" s="311" t="s">
        <v>529</v>
      </c>
      <c r="B286" s="311">
        <v>23</v>
      </c>
      <c r="C286" s="311">
        <v>2</v>
      </c>
      <c r="D286" s="330" t="s">
        <v>343</v>
      </c>
      <c r="E286" s="313">
        <v>44654</v>
      </c>
      <c r="F286" s="314">
        <f t="shared" si="15"/>
        <v>11.714285714285714</v>
      </c>
      <c r="G286" s="315">
        <f t="shared" si="16"/>
        <v>33</v>
      </c>
      <c r="H286" s="315">
        <f t="shared" si="17"/>
        <v>11</v>
      </c>
      <c r="I286" s="258" t="s">
        <v>418</v>
      </c>
      <c r="J286" s="311">
        <v>524699</v>
      </c>
      <c r="K286" s="311">
        <v>218784</v>
      </c>
      <c r="L286" s="317">
        <v>18.899999999999999</v>
      </c>
      <c r="M286" s="317">
        <v>20.9</v>
      </c>
      <c r="N286" s="319">
        <v>11.6</v>
      </c>
      <c r="O286" s="319">
        <v>7.1</v>
      </c>
      <c r="P286" s="320"/>
      <c r="Q286" s="321">
        <f t="shared" si="18"/>
        <v>10.582010582010582</v>
      </c>
      <c r="R286" s="322">
        <f t="shared" si="19"/>
        <v>292.37799999999999</v>
      </c>
    </row>
    <row r="287" spans="1:18" ht="16.149999999999999" thickBot="1" x14ac:dyDescent="0.5">
      <c r="A287" s="311" t="s">
        <v>531</v>
      </c>
      <c r="B287" s="311">
        <v>25</v>
      </c>
      <c r="C287" s="311">
        <v>4</v>
      </c>
      <c r="D287" s="330" t="s">
        <v>343</v>
      </c>
      <c r="E287" s="313">
        <v>44654</v>
      </c>
      <c r="F287" s="314">
        <f t="shared" si="15"/>
        <v>11.714285714285714</v>
      </c>
      <c r="G287" s="315">
        <f t="shared" si="16"/>
        <v>33</v>
      </c>
      <c r="H287" s="315">
        <f t="shared" si="17"/>
        <v>11</v>
      </c>
      <c r="I287" s="259" t="s">
        <v>170</v>
      </c>
      <c r="J287" s="311">
        <v>524701</v>
      </c>
      <c r="K287" s="311">
        <v>218784</v>
      </c>
      <c r="L287" s="317">
        <v>21.7</v>
      </c>
      <c r="M287" s="317">
        <v>22.8</v>
      </c>
      <c r="N287" s="319">
        <v>4.8</v>
      </c>
      <c r="O287" s="319">
        <v>4.8</v>
      </c>
      <c r="P287" s="320"/>
      <c r="Q287" s="321">
        <f t="shared" si="18"/>
        <v>5.069124423963145</v>
      </c>
      <c r="R287" s="322">
        <f t="shared" si="19"/>
        <v>55.295999999999999</v>
      </c>
    </row>
    <row r="288" spans="1:18" ht="16.149999999999999" thickBot="1" x14ac:dyDescent="0.5">
      <c r="A288" s="311" t="s">
        <v>532</v>
      </c>
      <c r="B288" s="311">
        <v>26</v>
      </c>
      <c r="C288" s="311">
        <v>0</v>
      </c>
      <c r="D288" s="331" t="s">
        <v>344</v>
      </c>
      <c r="E288" s="313">
        <v>44654</v>
      </c>
      <c r="F288" s="314">
        <f t="shared" si="15"/>
        <v>11.714285714285714</v>
      </c>
      <c r="G288" s="315">
        <f t="shared" si="16"/>
        <v>33</v>
      </c>
      <c r="H288" s="315">
        <f t="shared" si="17"/>
        <v>11</v>
      </c>
      <c r="I288" s="259" t="s">
        <v>170</v>
      </c>
      <c r="J288" s="311">
        <v>524702</v>
      </c>
      <c r="K288" s="311">
        <v>218785</v>
      </c>
      <c r="L288" s="317">
        <v>19.7</v>
      </c>
      <c r="M288" s="317">
        <v>21.6</v>
      </c>
      <c r="N288" s="317">
        <v>9</v>
      </c>
      <c r="O288" s="319">
        <v>8</v>
      </c>
      <c r="P288" s="320"/>
      <c r="Q288" s="321">
        <f t="shared" si="18"/>
        <v>9.6446700507614391</v>
      </c>
      <c r="R288" s="322">
        <f t="shared" si="19"/>
        <v>288</v>
      </c>
    </row>
    <row r="289" spans="1:18" ht="16.149999999999999" thickBot="1" x14ac:dyDescent="0.5">
      <c r="A289" s="311" t="s">
        <v>533</v>
      </c>
      <c r="B289" s="311">
        <v>27</v>
      </c>
      <c r="C289" s="311">
        <v>1</v>
      </c>
      <c r="D289" s="331" t="s">
        <v>344</v>
      </c>
      <c r="E289" s="313">
        <v>44654</v>
      </c>
      <c r="F289" s="314">
        <f t="shared" si="15"/>
        <v>11.714285714285714</v>
      </c>
      <c r="G289" s="315">
        <f t="shared" si="16"/>
        <v>33</v>
      </c>
      <c r="H289" s="315">
        <f t="shared" si="17"/>
        <v>11</v>
      </c>
      <c r="I289" s="258" t="s">
        <v>418</v>
      </c>
      <c r="J289" s="311">
        <v>524703</v>
      </c>
      <c r="K289" s="311">
        <v>218785</v>
      </c>
      <c r="L289" s="317">
        <v>19.399999999999999</v>
      </c>
      <c r="M289" s="317">
        <v>21.8</v>
      </c>
      <c r="N289" s="317">
        <v>16.2</v>
      </c>
      <c r="O289" s="319">
        <v>9.8000000000000007</v>
      </c>
      <c r="P289" s="320"/>
      <c r="Q289" s="321">
        <f t="shared" si="18"/>
        <v>12.37113402061858</v>
      </c>
      <c r="R289" s="322">
        <f t="shared" si="19"/>
        <v>777.92399999999998</v>
      </c>
    </row>
    <row r="290" spans="1:18" ht="16.149999999999999" thickBot="1" x14ac:dyDescent="0.5">
      <c r="A290" s="311" t="s">
        <v>535</v>
      </c>
      <c r="B290" s="311">
        <v>29</v>
      </c>
      <c r="C290" s="311">
        <v>3</v>
      </c>
      <c r="D290" s="331" t="s">
        <v>344</v>
      </c>
      <c r="E290" s="313">
        <v>44654</v>
      </c>
      <c r="F290" s="314">
        <f t="shared" si="15"/>
        <v>11.714285714285714</v>
      </c>
      <c r="G290" s="315">
        <f t="shared" si="16"/>
        <v>33</v>
      </c>
      <c r="H290" s="315">
        <f t="shared" si="17"/>
        <v>11</v>
      </c>
      <c r="I290" s="259" t="s">
        <v>170</v>
      </c>
      <c r="J290" s="311">
        <v>524705</v>
      </c>
      <c r="K290" s="311">
        <v>218785</v>
      </c>
      <c r="L290" s="317">
        <v>17.600000000000001</v>
      </c>
      <c r="M290" s="317">
        <v>19.600000000000001</v>
      </c>
      <c r="N290" s="317">
        <v>11.8</v>
      </c>
      <c r="O290" s="319">
        <v>10</v>
      </c>
      <c r="P290" s="320"/>
      <c r="Q290" s="321">
        <f t="shared" si="18"/>
        <v>11.363636363636353</v>
      </c>
      <c r="R290" s="322">
        <f t="shared" si="19"/>
        <v>590</v>
      </c>
    </row>
    <row r="291" spans="1:18" ht="16.149999999999999" thickBot="1" x14ac:dyDescent="0.5">
      <c r="A291" s="311" t="s">
        <v>508</v>
      </c>
      <c r="B291" s="311">
        <v>2</v>
      </c>
      <c r="C291" s="311">
        <v>1</v>
      </c>
      <c r="D291" s="312" t="s">
        <v>337</v>
      </c>
      <c r="E291" s="313">
        <v>44656</v>
      </c>
      <c r="F291" s="314">
        <f t="shared" si="15"/>
        <v>12</v>
      </c>
      <c r="G291" s="315">
        <f t="shared" si="16"/>
        <v>35</v>
      </c>
      <c r="H291" s="315">
        <f t="shared" si="17"/>
        <v>13</v>
      </c>
      <c r="I291" s="256" t="s">
        <v>171</v>
      </c>
      <c r="J291" s="311">
        <v>524678</v>
      </c>
      <c r="K291" s="311">
        <v>218780</v>
      </c>
      <c r="L291" s="317">
        <v>20.2</v>
      </c>
      <c r="M291" s="317">
        <v>23.1</v>
      </c>
      <c r="N291" s="319">
        <v>18.3</v>
      </c>
      <c r="O291" s="319">
        <v>11</v>
      </c>
      <c r="P291" s="320"/>
      <c r="Q291" s="321">
        <f t="shared" si="18"/>
        <v>14.356435643564369</v>
      </c>
      <c r="R291" s="322">
        <f t="shared" si="19"/>
        <v>1107.1500000000001</v>
      </c>
    </row>
    <row r="292" spans="1:18" ht="16.149999999999999" thickBot="1" x14ac:dyDescent="0.5">
      <c r="A292" s="311" t="s">
        <v>509</v>
      </c>
      <c r="B292" s="311">
        <v>3</v>
      </c>
      <c r="C292" s="311">
        <v>2</v>
      </c>
      <c r="D292" s="312" t="s">
        <v>337</v>
      </c>
      <c r="E292" s="313">
        <v>44656</v>
      </c>
      <c r="F292" s="314">
        <f t="shared" ref="F292:F355" si="20">(E292-44572)/7</f>
        <v>12</v>
      </c>
      <c r="G292" s="315">
        <f t="shared" ref="G292:G355" si="21">E292-44621</f>
        <v>35</v>
      </c>
      <c r="H292" s="315">
        <f t="shared" ref="H292:H355" si="22">E292-44643</f>
        <v>13</v>
      </c>
      <c r="I292" s="257" t="s">
        <v>170</v>
      </c>
      <c r="J292" s="311">
        <v>524679</v>
      </c>
      <c r="K292" s="311">
        <v>218780</v>
      </c>
      <c r="L292" s="317">
        <v>22</v>
      </c>
      <c r="M292" s="317">
        <v>23.1</v>
      </c>
      <c r="N292" s="319">
        <v>12.2</v>
      </c>
      <c r="O292" s="319">
        <v>8.9</v>
      </c>
      <c r="P292" s="320"/>
      <c r="Q292" s="321">
        <f t="shared" ref="Q292:Q355" si="23">IF(M292="","",((M292/L292)-1)*100)</f>
        <v>5.0000000000000044</v>
      </c>
      <c r="R292" s="322">
        <f t="shared" ref="R292:R355" si="24">IF(N292="","",N292*O292*O292/2)</f>
        <v>483.18100000000004</v>
      </c>
    </row>
    <row r="293" spans="1:18" ht="15.75" x14ac:dyDescent="0.45">
      <c r="A293" s="311" t="s">
        <v>510</v>
      </c>
      <c r="B293" s="311">
        <v>4</v>
      </c>
      <c r="C293" s="311">
        <v>3</v>
      </c>
      <c r="D293" s="312" t="s">
        <v>337</v>
      </c>
      <c r="E293" s="313">
        <v>44656</v>
      </c>
      <c r="F293" s="314">
        <f t="shared" si="20"/>
        <v>12</v>
      </c>
      <c r="G293" s="315">
        <f t="shared" si="21"/>
        <v>35</v>
      </c>
      <c r="H293" s="315">
        <f t="shared" si="22"/>
        <v>13</v>
      </c>
      <c r="I293" s="258" t="s">
        <v>418</v>
      </c>
      <c r="J293" s="311">
        <v>524680</v>
      </c>
      <c r="K293" s="311">
        <v>218780</v>
      </c>
      <c r="L293" s="317">
        <v>19.899999999999999</v>
      </c>
      <c r="M293" s="317">
        <v>23.3</v>
      </c>
      <c r="N293" s="319">
        <v>9.3000000000000007</v>
      </c>
      <c r="O293" s="319">
        <v>6.9</v>
      </c>
      <c r="P293" s="320"/>
      <c r="Q293" s="321">
        <f t="shared" si="23"/>
        <v>17.085427135678401</v>
      </c>
      <c r="R293" s="322">
        <f t="shared" si="24"/>
        <v>221.38650000000001</v>
      </c>
    </row>
    <row r="294" spans="1:18" ht="15.75" x14ac:dyDescent="0.45">
      <c r="A294" s="311" t="s">
        <v>511</v>
      </c>
      <c r="B294" s="311">
        <v>5</v>
      </c>
      <c r="C294" s="311">
        <v>4</v>
      </c>
      <c r="D294" s="312" t="s">
        <v>337</v>
      </c>
      <c r="E294" s="313">
        <v>44656</v>
      </c>
      <c r="F294" s="314">
        <f t="shared" si="20"/>
        <v>12</v>
      </c>
      <c r="G294" s="315">
        <f t="shared" si="21"/>
        <v>35</v>
      </c>
      <c r="H294" s="315">
        <f t="shared" si="22"/>
        <v>13</v>
      </c>
      <c r="I294" s="262"/>
      <c r="J294" s="311">
        <v>524681</v>
      </c>
      <c r="K294" s="311">
        <v>218780</v>
      </c>
      <c r="L294" s="317">
        <v>22.6</v>
      </c>
      <c r="M294" s="317"/>
      <c r="N294" s="319"/>
      <c r="O294" s="319"/>
      <c r="P294" s="320"/>
      <c r="Q294" s="321" t="str">
        <f t="shared" si="23"/>
        <v/>
      </c>
      <c r="R294" s="322" t="str">
        <f t="shared" si="24"/>
        <v/>
      </c>
    </row>
    <row r="295" spans="1:18" ht="15.75" x14ac:dyDescent="0.45">
      <c r="A295" s="311" t="s">
        <v>512</v>
      </c>
      <c r="B295" s="311">
        <v>6</v>
      </c>
      <c r="C295" s="311">
        <v>0</v>
      </c>
      <c r="D295" s="327" t="s">
        <v>339</v>
      </c>
      <c r="E295" s="313">
        <v>44656</v>
      </c>
      <c r="F295" s="314">
        <f t="shared" si="20"/>
        <v>12</v>
      </c>
      <c r="G295" s="315">
        <f t="shared" si="21"/>
        <v>35</v>
      </c>
      <c r="H295" s="315">
        <f t="shared" si="22"/>
        <v>13</v>
      </c>
      <c r="I295" s="265"/>
      <c r="J295" s="311">
        <v>524682</v>
      </c>
      <c r="K295" s="311">
        <v>218781</v>
      </c>
      <c r="L295" s="317">
        <v>21.4</v>
      </c>
      <c r="M295" s="317"/>
      <c r="N295" s="319"/>
      <c r="O295" s="319"/>
      <c r="P295" s="320"/>
      <c r="Q295" s="321" t="str">
        <f t="shared" si="23"/>
        <v/>
      </c>
      <c r="R295" s="322" t="str">
        <f t="shared" si="24"/>
        <v/>
      </c>
    </row>
    <row r="296" spans="1:18" ht="15.75" x14ac:dyDescent="0.45">
      <c r="A296" s="311" t="s">
        <v>513</v>
      </c>
      <c r="B296" s="311">
        <v>7</v>
      </c>
      <c r="C296" s="311">
        <v>1</v>
      </c>
      <c r="D296" s="327" t="s">
        <v>339</v>
      </c>
      <c r="E296" s="313">
        <v>44656</v>
      </c>
      <c r="F296" s="314">
        <f t="shared" si="20"/>
        <v>12</v>
      </c>
      <c r="G296" s="315">
        <f t="shared" si="21"/>
        <v>35</v>
      </c>
      <c r="H296" s="315">
        <f t="shared" si="22"/>
        <v>13</v>
      </c>
      <c r="I296" s="265" t="s">
        <v>170</v>
      </c>
      <c r="J296" s="311">
        <v>524683</v>
      </c>
      <c r="K296" s="311">
        <v>218781</v>
      </c>
      <c r="L296" s="317">
        <v>20.9</v>
      </c>
      <c r="M296" s="317">
        <v>24.9</v>
      </c>
      <c r="N296" s="319">
        <v>15.3</v>
      </c>
      <c r="O296" s="319">
        <v>11.5</v>
      </c>
      <c r="P296" s="320"/>
      <c r="Q296" s="321">
        <f t="shared" si="23"/>
        <v>19.138755980861255</v>
      </c>
      <c r="R296" s="322">
        <f t="shared" si="24"/>
        <v>1011.7125000000001</v>
      </c>
    </row>
    <row r="297" spans="1:18" ht="15.75" x14ac:dyDescent="0.45">
      <c r="A297" s="311" t="s">
        <v>514</v>
      </c>
      <c r="B297" s="311">
        <v>8</v>
      </c>
      <c r="C297" s="311">
        <v>2</v>
      </c>
      <c r="D297" s="327" t="s">
        <v>339</v>
      </c>
      <c r="E297" s="313">
        <v>44656</v>
      </c>
      <c r="F297" s="314">
        <f t="shared" si="20"/>
        <v>12</v>
      </c>
      <c r="G297" s="315">
        <f t="shared" si="21"/>
        <v>35</v>
      </c>
      <c r="H297" s="315">
        <f t="shared" si="22"/>
        <v>13</v>
      </c>
      <c r="I297" s="265" t="s">
        <v>170</v>
      </c>
      <c r="J297" s="311">
        <v>524684</v>
      </c>
      <c r="K297" s="311">
        <v>218781</v>
      </c>
      <c r="L297" s="317">
        <v>22.7</v>
      </c>
      <c r="M297" s="317"/>
      <c r="N297" s="319"/>
      <c r="O297" s="319"/>
      <c r="P297" s="320"/>
      <c r="Q297" s="321" t="str">
        <f t="shared" si="23"/>
        <v/>
      </c>
      <c r="R297" s="322" t="str">
        <f t="shared" si="24"/>
        <v/>
      </c>
    </row>
    <row r="298" spans="1:18" ht="15.75" x14ac:dyDescent="0.45">
      <c r="A298" s="311" t="s">
        <v>515</v>
      </c>
      <c r="B298" s="311">
        <v>9</v>
      </c>
      <c r="C298" s="311">
        <v>3</v>
      </c>
      <c r="D298" s="327" t="s">
        <v>339</v>
      </c>
      <c r="E298" s="313">
        <v>44656</v>
      </c>
      <c r="F298" s="314">
        <f t="shared" si="20"/>
        <v>12</v>
      </c>
      <c r="G298" s="315">
        <f t="shared" si="21"/>
        <v>35</v>
      </c>
      <c r="H298" s="315">
        <f t="shared" si="22"/>
        <v>13</v>
      </c>
      <c r="I298" s="263"/>
      <c r="J298" s="311">
        <v>524685</v>
      </c>
      <c r="K298" s="311">
        <v>218781</v>
      </c>
      <c r="L298" s="317">
        <v>21.3</v>
      </c>
      <c r="M298" s="317"/>
      <c r="N298" s="319"/>
      <c r="O298" s="319"/>
      <c r="P298" s="320"/>
      <c r="Q298" s="321" t="str">
        <f t="shared" si="23"/>
        <v/>
      </c>
      <c r="R298" s="322" t="str">
        <f t="shared" si="24"/>
        <v/>
      </c>
    </row>
    <row r="299" spans="1:18" ht="15.75" x14ac:dyDescent="0.45">
      <c r="A299" s="311" t="s">
        <v>516</v>
      </c>
      <c r="B299" s="311">
        <v>10</v>
      </c>
      <c r="C299" s="311">
        <v>4</v>
      </c>
      <c r="D299" s="327" t="s">
        <v>339</v>
      </c>
      <c r="E299" s="313">
        <v>44656</v>
      </c>
      <c r="F299" s="314">
        <f t="shared" si="20"/>
        <v>12</v>
      </c>
      <c r="G299" s="315">
        <f t="shared" si="21"/>
        <v>35</v>
      </c>
      <c r="H299" s="315">
        <f t="shared" si="22"/>
        <v>13</v>
      </c>
      <c r="I299" s="262"/>
      <c r="J299" s="311">
        <v>524686</v>
      </c>
      <c r="K299" s="311">
        <v>218781</v>
      </c>
      <c r="L299" s="317">
        <v>21.9</v>
      </c>
      <c r="M299" s="317"/>
      <c r="N299" s="319"/>
      <c r="O299" s="319"/>
      <c r="P299" s="320"/>
      <c r="Q299" s="321" t="str">
        <f t="shared" si="23"/>
        <v/>
      </c>
      <c r="R299" s="322" t="str">
        <f t="shared" si="24"/>
        <v/>
      </c>
    </row>
    <row r="300" spans="1:18" ht="15.75" x14ac:dyDescent="0.45">
      <c r="A300" s="311" t="s">
        <v>517</v>
      </c>
      <c r="B300" s="311">
        <v>11</v>
      </c>
      <c r="C300" s="311">
        <v>0</v>
      </c>
      <c r="D300" s="328" t="s">
        <v>341</v>
      </c>
      <c r="E300" s="313">
        <v>44656</v>
      </c>
      <c r="F300" s="314">
        <f t="shared" si="20"/>
        <v>12</v>
      </c>
      <c r="G300" s="315">
        <f t="shared" si="21"/>
        <v>35</v>
      </c>
      <c r="H300" s="315">
        <f t="shared" si="22"/>
        <v>13</v>
      </c>
      <c r="I300" s="261" t="s">
        <v>171</v>
      </c>
      <c r="J300" s="311">
        <v>524687</v>
      </c>
      <c r="K300" s="311">
        <v>218782</v>
      </c>
      <c r="L300" s="317">
        <v>17.399999999999999</v>
      </c>
      <c r="M300" s="317"/>
      <c r="N300" s="319"/>
      <c r="O300" s="319"/>
      <c r="P300" s="320"/>
      <c r="Q300" s="321" t="str">
        <f t="shared" si="23"/>
        <v/>
      </c>
      <c r="R300" s="322" t="str">
        <f t="shared" si="24"/>
        <v/>
      </c>
    </row>
    <row r="301" spans="1:18" ht="15.75" x14ac:dyDescent="0.45">
      <c r="A301" s="311" t="s">
        <v>518</v>
      </c>
      <c r="B301" s="311">
        <v>12</v>
      </c>
      <c r="C301" s="311">
        <v>1</v>
      </c>
      <c r="D301" s="328" t="s">
        <v>341</v>
      </c>
      <c r="E301" s="313">
        <v>44656</v>
      </c>
      <c r="F301" s="314">
        <f t="shared" si="20"/>
        <v>12</v>
      </c>
      <c r="G301" s="315">
        <f t="shared" si="21"/>
        <v>35</v>
      </c>
      <c r="H301" s="315">
        <f t="shared" si="22"/>
        <v>13</v>
      </c>
      <c r="I301" s="260" t="s">
        <v>418</v>
      </c>
      <c r="J301" s="311">
        <v>524688</v>
      </c>
      <c r="K301" s="311">
        <v>218782</v>
      </c>
      <c r="L301" s="317">
        <v>22.8</v>
      </c>
      <c r="M301" s="317">
        <v>24</v>
      </c>
      <c r="N301" s="319">
        <v>13.6</v>
      </c>
      <c r="O301" s="319">
        <v>7.8</v>
      </c>
      <c r="P301" s="320"/>
      <c r="Q301" s="321">
        <f t="shared" si="23"/>
        <v>5.2631578947368363</v>
      </c>
      <c r="R301" s="322">
        <f t="shared" si="24"/>
        <v>413.71199999999999</v>
      </c>
    </row>
    <row r="302" spans="1:18" ht="15.75" x14ac:dyDescent="0.45">
      <c r="A302" s="311" t="s">
        <v>519</v>
      </c>
      <c r="B302" s="311">
        <v>13</v>
      </c>
      <c r="C302" s="311">
        <v>2</v>
      </c>
      <c r="D302" s="328" t="s">
        <v>341</v>
      </c>
      <c r="E302" s="313">
        <v>44656</v>
      </c>
      <c r="F302" s="314">
        <f t="shared" si="20"/>
        <v>12</v>
      </c>
      <c r="G302" s="315">
        <f t="shared" si="21"/>
        <v>35</v>
      </c>
      <c r="H302" s="315">
        <f t="shared" si="22"/>
        <v>13</v>
      </c>
      <c r="I302" s="261" t="s">
        <v>171</v>
      </c>
      <c r="J302" s="311">
        <v>524689</v>
      </c>
      <c r="K302" s="311">
        <v>218782</v>
      </c>
      <c r="L302" s="317">
        <v>23.4</v>
      </c>
      <c r="M302" s="317"/>
      <c r="N302" s="319"/>
      <c r="O302" s="319"/>
      <c r="P302" s="320"/>
      <c r="Q302" s="321" t="str">
        <f t="shared" si="23"/>
        <v/>
      </c>
      <c r="R302" s="322" t="str">
        <f t="shared" si="24"/>
        <v/>
      </c>
    </row>
    <row r="303" spans="1:18" ht="15.75" x14ac:dyDescent="0.45">
      <c r="A303" s="311" t="s">
        <v>520</v>
      </c>
      <c r="B303" s="311">
        <v>14</v>
      </c>
      <c r="C303" s="311">
        <v>3</v>
      </c>
      <c r="D303" s="328" t="s">
        <v>341</v>
      </c>
      <c r="E303" s="313">
        <v>44656</v>
      </c>
      <c r="F303" s="314">
        <f t="shared" si="20"/>
        <v>12</v>
      </c>
      <c r="G303" s="315">
        <f t="shared" si="21"/>
        <v>35</v>
      </c>
      <c r="H303" s="315">
        <f t="shared" si="22"/>
        <v>13</v>
      </c>
      <c r="I303" s="261" t="s">
        <v>171</v>
      </c>
      <c r="J303" s="311">
        <v>524690</v>
      </c>
      <c r="K303" s="311">
        <v>218782</v>
      </c>
      <c r="L303" s="317">
        <v>20.5</v>
      </c>
      <c r="M303" s="317">
        <v>23.5</v>
      </c>
      <c r="N303" s="319">
        <v>7</v>
      </c>
      <c r="O303" s="319">
        <v>6.8</v>
      </c>
      <c r="P303" s="320"/>
      <c r="Q303" s="321">
        <f t="shared" si="23"/>
        <v>14.634146341463406</v>
      </c>
      <c r="R303" s="322">
        <f t="shared" si="24"/>
        <v>161.84</v>
      </c>
    </row>
    <row r="304" spans="1:18" ht="15.75" x14ac:dyDescent="0.45">
      <c r="A304" s="311" t="s">
        <v>521</v>
      </c>
      <c r="B304" s="311">
        <v>15</v>
      </c>
      <c r="C304" s="311">
        <v>4</v>
      </c>
      <c r="D304" s="328" t="s">
        <v>341</v>
      </c>
      <c r="E304" s="313">
        <v>44656</v>
      </c>
      <c r="F304" s="314">
        <f t="shared" si="20"/>
        <v>12</v>
      </c>
      <c r="G304" s="315">
        <f t="shared" si="21"/>
        <v>35</v>
      </c>
      <c r="H304" s="315">
        <f t="shared" si="22"/>
        <v>13</v>
      </c>
      <c r="I304" s="264"/>
      <c r="J304" s="311">
        <v>524691</v>
      </c>
      <c r="K304" s="311">
        <v>218782</v>
      </c>
      <c r="L304" s="317">
        <v>23.5</v>
      </c>
      <c r="M304" s="317"/>
      <c r="N304" s="319"/>
      <c r="O304" s="319"/>
      <c r="P304" s="320"/>
      <c r="Q304" s="321" t="str">
        <f t="shared" si="23"/>
        <v/>
      </c>
      <c r="R304" s="322" t="str">
        <f t="shared" si="24"/>
        <v/>
      </c>
    </row>
    <row r="305" spans="1:18" ht="15.75" x14ac:dyDescent="0.45">
      <c r="A305" s="311" t="s">
        <v>523</v>
      </c>
      <c r="B305" s="311">
        <v>17</v>
      </c>
      <c r="C305" s="311">
        <v>1</v>
      </c>
      <c r="D305" s="329" t="s">
        <v>342</v>
      </c>
      <c r="E305" s="313">
        <v>44656</v>
      </c>
      <c r="F305" s="314">
        <f t="shared" si="20"/>
        <v>12</v>
      </c>
      <c r="G305" s="315">
        <f t="shared" si="21"/>
        <v>35</v>
      </c>
      <c r="H305" s="315">
        <f t="shared" si="22"/>
        <v>13</v>
      </c>
      <c r="I305" s="263" t="s">
        <v>171</v>
      </c>
      <c r="J305" s="311">
        <v>524693</v>
      </c>
      <c r="K305" s="311">
        <v>218783</v>
      </c>
      <c r="L305" s="317">
        <v>20.2</v>
      </c>
      <c r="M305" s="317">
        <v>22.6</v>
      </c>
      <c r="N305" s="319">
        <v>9.6999999999999993</v>
      </c>
      <c r="O305" s="319">
        <v>7.9</v>
      </c>
      <c r="P305" s="320"/>
      <c r="Q305" s="321">
        <f t="shared" si="23"/>
        <v>11.881188118811892</v>
      </c>
      <c r="R305" s="322">
        <f t="shared" si="24"/>
        <v>302.68849999999998</v>
      </c>
    </row>
    <row r="306" spans="1:18" ht="15.75" x14ac:dyDescent="0.45">
      <c r="A306" s="311" t="s">
        <v>524</v>
      </c>
      <c r="B306" s="311">
        <v>18</v>
      </c>
      <c r="C306" s="311">
        <v>2</v>
      </c>
      <c r="D306" s="329" t="s">
        <v>342</v>
      </c>
      <c r="E306" s="313">
        <v>44656</v>
      </c>
      <c r="F306" s="314">
        <f t="shared" si="20"/>
        <v>12</v>
      </c>
      <c r="G306" s="315">
        <f t="shared" si="21"/>
        <v>35</v>
      </c>
      <c r="H306" s="315">
        <f t="shared" si="22"/>
        <v>13</v>
      </c>
      <c r="I306" s="264" t="s">
        <v>418</v>
      </c>
      <c r="J306" s="311">
        <v>524694</v>
      </c>
      <c r="K306" s="311">
        <v>218783</v>
      </c>
      <c r="L306" s="317">
        <v>18.7</v>
      </c>
      <c r="M306" s="317"/>
      <c r="N306" s="319"/>
      <c r="O306" s="319"/>
      <c r="P306" s="320"/>
      <c r="Q306" s="321" t="str">
        <f t="shared" si="23"/>
        <v/>
      </c>
      <c r="R306" s="322" t="str">
        <f t="shared" si="24"/>
        <v/>
      </c>
    </row>
    <row r="307" spans="1:18" ht="15.75" x14ac:dyDescent="0.45">
      <c r="A307" s="311" t="s">
        <v>525</v>
      </c>
      <c r="B307" s="311">
        <v>19</v>
      </c>
      <c r="C307" s="311">
        <v>3</v>
      </c>
      <c r="D307" s="329" t="s">
        <v>342</v>
      </c>
      <c r="E307" s="313">
        <v>44656</v>
      </c>
      <c r="F307" s="314">
        <f t="shared" si="20"/>
        <v>12</v>
      </c>
      <c r="G307" s="315">
        <f t="shared" si="21"/>
        <v>35</v>
      </c>
      <c r="H307" s="315">
        <f t="shared" si="22"/>
        <v>13</v>
      </c>
      <c r="I307" s="265" t="s">
        <v>170</v>
      </c>
      <c r="J307" s="311">
        <v>524695</v>
      </c>
      <c r="K307" s="311">
        <v>218783</v>
      </c>
      <c r="L307" s="317">
        <v>18.7</v>
      </c>
      <c r="M307" s="317"/>
      <c r="N307" s="319"/>
      <c r="O307" s="319"/>
      <c r="P307" s="320"/>
      <c r="Q307" s="321" t="str">
        <f t="shared" si="23"/>
        <v/>
      </c>
      <c r="R307" s="322" t="str">
        <f t="shared" si="24"/>
        <v/>
      </c>
    </row>
    <row r="308" spans="1:18" ht="15.75" x14ac:dyDescent="0.45">
      <c r="A308" s="311" t="s">
        <v>526</v>
      </c>
      <c r="B308" s="311">
        <v>20</v>
      </c>
      <c r="C308" s="311">
        <v>4</v>
      </c>
      <c r="D308" s="329" t="s">
        <v>342</v>
      </c>
      <c r="E308" s="313">
        <v>44656</v>
      </c>
      <c r="F308" s="314">
        <f t="shared" si="20"/>
        <v>12</v>
      </c>
      <c r="G308" s="315">
        <f t="shared" si="21"/>
        <v>35</v>
      </c>
      <c r="H308" s="315">
        <f t="shared" si="22"/>
        <v>13</v>
      </c>
      <c r="I308" s="265" t="s">
        <v>170</v>
      </c>
      <c r="J308" s="311">
        <v>524696</v>
      </c>
      <c r="K308" s="311">
        <v>218783</v>
      </c>
      <c r="L308" s="317">
        <v>18.899999999999999</v>
      </c>
      <c r="M308" s="317"/>
      <c r="N308" s="319"/>
      <c r="O308" s="319"/>
      <c r="P308" s="320"/>
      <c r="Q308" s="321" t="str">
        <f t="shared" si="23"/>
        <v/>
      </c>
      <c r="R308" s="322" t="str">
        <f t="shared" si="24"/>
        <v/>
      </c>
    </row>
    <row r="309" spans="1:18" ht="15.75" x14ac:dyDescent="0.45">
      <c r="A309" s="311" t="s">
        <v>527</v>
      </c>
      <c r="B309" s="311">
        <v>21</v>
      </c>
      <c r="C309" s="311">
        <v>0</v>
      </c>
      <c r="D309" s="330" t="s">
        <v>343</v>
      </c>
      <c r="E309" s="313">
        <v>44656</v>
      </c>
      <c r="F309" s="314">
        <f t="shared" si="20"/>
        <v>12</v>
      </c>
      <c r="G309" s="315">
        <f t="shared" si="21"/>
        <v>35</v>
      </c>
      <c r="H309" s="315">
        <f t="shared" si="22"/>
        <v>13</v>
      </c>
      <c r="I309" s="263" t="s">
        <v>171</v>
      </c>
      <c r="J309" s="311">
        <v>524697</v>
      </c>
      <c r="K309" s="311">
        <v>218784</v>
      </c>
      <c r="L309" s="317">
        <v>20.3</v>
      </c>
      <c r="M309" s="317">
        <v>23.1</v>
      </c>
      <c r="N309" s="319">
        <v>5.2</v>
      </c>
      <c r="O309" s="319">
        <v>4.8</v>
      </c>
      <c r="P309" s="320"/>
      <c r="Q309" s="321">
        <f t="shared" si="23"/>
        <v>13.793103448275868</v>
      </c>
      <c r="R309" s="322">
        <f t="shared" si="24"/>
        <v>59.903999999999996</v>
      </c>
    </row>
    <row r="310" spans="1:18" ht="16.149999999999999" thickBot="1" x14ac:dyDescent="0.5">
      <c r="A310" s="311" t="s">
        <v>528</v>
      </c>
      <c r="B310" s="311">
        <v>22</v>
      </c>
      <c r="C310" s="311">
        <v>1</v>
      </c>
      <c r="D310" s="330" t="s">
        <v>343</v>
      </c>
      <c r="E310" s="313">
        <v>44656</v>
      </c>
      <c r="F310" s="314">
        <f t="shared" si="20"/>
        <v>12</v>
      </c>
      <c r="G310" s="315">
        <f t="shared" si="21"/>
        <v>35</v>
      </c>
      <c r="H310" s="315">
        <f t="shared" si="22"/>
        <v>13</v>
      </c>
      <c r="I310" s="266" t="s">
        <v>170</v>
      </c>
      <c r="J310" s="311">
        <v>524698</v>
      </c>
      <c r="K310" s="311">
        <v>218784</v>
      </c>
      <c r="L310" s="317">
        <v>19.7</v>
      </c>
      <c r="M310" s="317">
        <v>23</v>
      </c>
      <c r="N310" s="319">
        <v>17.5</v>
      </c>
      <c r="O310" s="319">
        <v>11.9</v>
      </c>
      <c r="P310" s="320"/>
      <c r="Q310" s="321">
        <f t="shared" si="23"/>
        <v>16.751269035532989</v>
      </c>
      <c r="R310" s="322">
        <f t="shared" si="24"/>
        <v>1239.0875000000001</v>
      </c>
    </row>
    <row r="311" spans="1:18" ht="16.149999999999999" thickBot="1" x14ac:dyDescent="0.5">
      <c r="A311" s="311" t="s">
        <v>529</v>
      </c>
      <c r="B311" s="311">
        <v>23</v>
      </c>
      <c r="C311" s="311">
        <v>2</v>
      </c>
      <c r="D311" s="330" t="s">
        <v>343</v>
      </c>
      <c r="E311" s="313">
        <v>44656</v>
      </c>
      <c r="F311" s="314">
        <f t="shared" si="20"/>
        <v>12</v>
      </c>
      <c r="G311" s="315">
        <f t="shared" si="21"/>
        <v>35</v>
      </c>
      <c r="H311" s="315">
        <f t="shared" si="22"/>
        <v>13</v>
      </c>
      <c r="I311" s="267" t="s">
        <v>418</v>
      </c>
      <c r="J311" s="311">
        <v>524699</v>
      </c>
      <c r="K311" s="311">
        <v>218784</v>
      </c>
      <c r="L311" s="317">
        <v>18.899999999999999</v>
      </c>
      <c r="M311" s="317">
        <v>20.9</v>
      </c>
      <c r="N311" s="319">
        <v>13.5</v>
      </c>
      <c r="O311" s="319">
        <v>7.5</v>
      </c>
      <c r="P311" s="320"/>
      <c r="Q311" s="321">
        <f t="shared" si="23"/>
        <v>10.582010582010582</v>
      </c>
      <c r="R311" s="322">
        <f t="shared" si="24"/>
        <v>379.6875</v>
      </c>
    </row>
    <row r="312" spans="1:18" ht="16.149999999999999" thickBot="1" x14ac:dyDescent="0.5">
      <c r="A312" s="311" t="s">
        <v>531</v>
      </c>
      <c r="B312" s="311">
        <v>25</v>
      </c>
      <c r="C312" s="311">
        <v>4</v>
      </c>
      <c r="D312" s="330" t="s">
        <v>343</v>
      </c>
      <c r="E312" s="313">
        <v>44656</v>
      </c>
      <c r="F312" s="314">
        <f t="shared" si="20"/>
        <v>12</v>
      </c>
      <c r="G312" s="315">
        <f t="shared" si="21"/>
        <v>35</v>
      </c>
      <c r="H312" s="315">
        <f t="shared" si="22"/>
        <v>13</v>
      </c>
      <c r="I312" s="266" t="s">
        <v>170</v>
      </c>
      <c r="J312" s="311">
        <v>524701</v>
      </c>
      <c r="K312" s="311">
        <v>218784</v>
      </c>
      <c r="L312" s="317">
        <v>21.7</v>
      </c>
      <c r="M312" s="317">
        <v>23.6</v>
      </c>
      <c r="N312" s="319">
        <v>5.2</v>
      </c>
      <c r="O312" s="319">
        <v>4.0999999999999996</v>
      </c>
      <c r="P312" s="320"/>
      <c r="Q312" s="321">
        <f t="shared" si="23"/>
        <v>8.7557603686636121</v>
      </c>
      <c r="R312" s="322">
        <f t="shared" si="24"/>
        <v>43.705999999999996</v>
      </c>
    </row>
    <row r="313" spans="1:18" ht="16.149999999999999" thickBot="1" x14ac:dyDescent="0.5">
      <c r="A313" s="311" t="s">
        <v>532</v>
      </c>
      <c r="B313" s="311">
        <v>26</v>
      </c>
      <c r="C313" s="311">
        <v>0</v>
      </c>
      <c r="D313" s="331" t="s">
        <v>344</v>
      </c>
      <c r="E313" s="313">
        <v>44656</v>
      </c>
      <c r="F313" s="314">
        <f t="shared" si="20"/>
        <v>12</v>
      </c>
      <c r="G313" s="315">
        <f t="shared" si="21"/>
        <v>35</v>
      </c>
      <c r="H313" s="315">
        <f t="shared" si="22"/>
        <v>13</v>
      </c>
      <c r="I313" s="266" t="s">
        <v>170</v>
      </c>
      <c r="J313" s="311">
        <v>524702</v>
      </c>
      <c r="K313" s="311">
        <v>218785</v>
      </c>
      <c r="L313" s="317">
        <v>19.7</v>
      </c>
      <c r="M313" s="317">
        <v>22.5</v>
      </c>
      <c r="N313" s="317">
        <v>11.5</v>
      </c>
      <c r="O313" s="319">
        <v>11.2</v>
      </c>
      <c r="P313" s="320"/>
      <c r="Q313" s="321">
        <f t="shared" si="23"/>
        <v>14.213197969543145</v>
      </c>
      <c r="R313" s="322">
        <f t="shared" si="24"/>
        <v>721.27999999999986</v>
      </c>
    </row>
    <row r="314" spans="1:18" ht="16.149999999999999" thickBot="1" x14ac:dyDescent="0.5">
      <c r="A314" s="311" t="s">
        <v>533</v>
      </c>
      <c r="B314" s="311">
        <v>27</v>
      </c>
      <c r="C314" s="311">
        <v>1</v>
      </c>
      <c r="D314" s="331" t="s">
        <v>344</v>
      </c>
      <c r="E314" s="313">
        <v>44656</v>
      </c>
      <c r="F314" s="314">
        <f t="shared" si="20"/>
        <v>12</v>
      </c>
      <c r="G314" s="315">
        <f t="shared" si="21"/>
        <v>35</v>
      </c>
      <c r="H314" s="315">
        <f t="shared" si="22"/>
        <v>13</v>
      </c>
      <c r="I314" s="267" t="s">
        <v>418</v>
      </c>
      <c r="J314" s="311">
        <v>524703</v>
      </c>
      <c r="K314" s="311">
        <v>218785</v>
      </c>
      <c r="L314" s="317">
        <v>19.399999999999999</v>
      </c>
      <c r="M314" s="317">
        <v>21.8</v>
      </c>
      <c r="N314" s="317">
        <v>16.600000000000001</v>
      </c>
      <c r="O314" s="319">
        <v>11.5</v>
      </c>
      <c r="P314" s="320"/>
      <c r="Q314" s="321">
        <f t="shared" si="23"/>
        <v>12.37113402061858</v>
      </c>
      <c r="R314" s="322">
        <f t="shared" si="24"/>
        <v>1097.675</v>
      </c>
    </row>
    <row r="315" spans="1:18" ht="16.149999999999999" thickBot="1" x14ac:dyDescent="0.5">
      <c r="A315" s="311" t="s">
        <v>535</v>
      </c>
      <c r="B315" s="311">
        <v>29</v>
      </c>
      <c r="C315" s="311">
        <v>3</v>
      </c>
      <c r="D315" s="331" t="s">
        <v>344</v>
      </c>
      <c r="E315" s="313">
        <v>44656</v>
      </c>
      <c r="F315" s="314">
        <f t="shared" si="20"/>
        <v>12</v>
      </c>
      <c r="G315" s="315">
        <f t="shared" si="21"/>
        <v>35</v>
      </c>
      <c r="H315" s="315">
        <f t="shared" si="22"/>
        <v>13</v>
      </c>
      <c r="I315" s="266" t="s">
        <v>170</v>
      </c>
      <c r="J315" s="311">
        <v>524705</v>
      </c>
      <c r="K315" s="311">
        <v>218785</v>
      </c>
      <c r="L315" s="317">
        <v>17.600000000000001</v>
      </c>
      <c r="M315" s="317">
        <v>20.8</v>
      </c>
      <c r="N315" s="317">
        <v>14.4</v>
      </c>
      <c r="O315" s="319">
        <v>12.1</v>
      </c>
      <c r="P315" s="320"/>
      <c r="Q315" s="321">
        <f t="shared" si="23"/>
        <v>18.181818181818166</v>
      </c>
      <c r="R315" s="322">
        <f t="shared" si="24"/>
        <v>1054.152</v>
      </c>
    </row>
    <row r="316" spans="1:18" ht="16.149999999999999" thickBot="1" x14ac:dyDescent="0.5">
      <c r="A316" s="311" t="s">
        <v>508</v>
      </c>
      <c r="B316" s="311">
        <v>2</v>
      </c>
      <c r="C316" s="311">
        <v>1</v>
      </c>
      <c r="D316" s="312" t="s">
        <v>337</v>
      </c>
      <c r="E316" s="313">
        <v>44659</v>
      </c>
      <c r="F316" s="314">
        <f t="shared" si="20"/>
        <v>12.428571428571429</v>
      </c>
      <c r="G316" s="315">
        <f t="shared" si="21"/>
        <v>38</v>
      </c>
      <c r="H316" s="315">
        <f t="shared" si="22"/>
        <v>16</v>
      </c>
      <c r="I316" s="256" t="s">
        <v>171</v>
      </c>
      <c r="J316" s="311">
        <v>524678</v>
      </c>
      <c r="K316" s="311">
        <v>218780</v>
      </c>
      <c r="L316" s="317">
        <v>20.2</v>
      </c>
      <c r="M316" s="317"/>
      <c r="N316" s="319"/>
      <c r="O316" s="319"/>
      <c r="P316" s="320"/>
      <c r="Q316" s="321" t="str">
        <f t="shared" si="23"/>
        <v/>
      </c>
      <c r="R316" s="322" t="str">
        <f t="shared" si="24"/>
        <v/>
      </c>
    </row>
    <row r="317" spans="1:18" ht="16.149999999999999" thickBot="1" x14ac:dyDescent="0.5">
      <c r="A317" s="311" t="s">
        <v>509</v>
      </c>
      <c r="B317" s="311">
        <v>3</v>
      </c>
      <c r="C317" s="311">
        <v>2</v>
      </c>
      <c r="D317" s="312" t="s">
        <v>337</v>
      </c>
      <c r="E317" s="313">
        <v>44659</v>
      </c>
      <c r="F317" s="314">
        <f t="shared" si="20"/>
        <v>12.428571428571429</v>
      </c>
      <c r="G317" s="315">
        <f t="shared" si="21"/>
        <v>38</v>
      </c>
      <c r="H317" s="315">
        <f t="shared" si="22"/>
        <v>16</v>
      </c>
      <c r="I317" s="257" t="s">
        <v>170</v>
      </c>
      <c r="J317" s="311">
        <v>524679</v>
      </c>
      <c r="K317" s="311">
        <v>218780</v>
      </c>
      <c r="L317" s="317">
        <v>22</v>
      </c>
      <c r="M317" s="317">
        <v>23.2</v>
      </c>
      <c r="N317" s="319">
        <v>13.6</v>
      </c>
      <c r="O317" s="319">
        <v>10.7</v>
      </c>
      <c r="P317" s="320"/>
      <c r="Q317" s="321">
        <f t="shared" si="23"/>
        <v>5.4545454545454453</v>
      </c>
      <c r="R317" s="322">
        <f t="shared" si="24"/>
        <v>778.53199999999981</v>
      </c>
    </row>
    <row r="318" spans="1:18" ht="16.149999999999999" thickBot="1" x14ac:dyDescent="0.5">
      <c r="A318" s="311" t="s">
        <v>510</v>
      </c>
      <c r="B318" s="311">
        <v>4</v>
      </c>
      <c r="C318" s="311">
        <v>3</v>
      </c>
      <c r="D318" s="312" t="s">
        <v>337</v>
      </c>
      <c r="E318" s="313">
        <v>44659</v>
      </c>
      <c r="F318" s="314">
        <f t="shared" si="20"/>
        <v>12.428571428571429</v>
      </c>
      <c r="G318" s="315">
        <f t="shared" si="21"/>
        <v>38</v>
      </c>
      <c r="H318" s="315">
        <f t="shared" si="22"/>
        <v>16</v>
      </c>
      <c r="I318" s="258" t="s">
        <v>418</v>
      </c>
      <c r="J318" s="311">
        <v>524680</v>
      </c>
      <c r="K318" s="311">
        <v>218780</v>
      </c>
      <c r="L318" s="317">
        <v>19.899999999999999</v>
      </c>
      <c r="M318" s="317">
        <v>22.3</v>
      </c>
      <c r="N318" s="319">
        <v>10.6</v>
      </c>
      <c r="O318" s="319">
        <v>9.1</v>
      </c>
      <c r="P318" s="320"/>
      <c r="Q318" s="321">
        <f t="shared" si="23"/>
        <v>12.060301507537696</v>
      </c>
      <c r="R318" s="322">
        <f t="shared" si="24"/>
        <v>438.89299999999997</v>
      </c>
    </row>
    <row r="319" spans="1:18" ht="16.149999999999999" thickBot="1" x14ac:dyDescent="0.5">
      <c r="A319" s="311" t="s">
        <v>511</v>
      </c>
      <c r="B319" s="311">
        <v>5</v>
      </c>
      <c r="C319" s="311">
        <v>4</v>
      </c>
      <c r="D319" s="312" t="s">
        <v>337</v>
      </c>
      <c r="E319" s="313">
        <v>44659</v>
      </c>
      <c r="F319" s="314">
        <f t="shared" si="20"/>
        <v>12.428571428571429</v>
      </c>
      <c r="G319" s="315">
        <f t="shared" si="21"/>
        <v>38</v>
      </c>
      <c r="H319" s="315">
        <f t="shared" si="22"/>
        <v>16</v>
      </c>
      <c r="I319" s="332"/>
      <c r="J319" s="311">
        <v>524681</v>
      </c>
      <c r="K319" s="311">
        <v>218780</v>
      </c>
      <c r="L319" s="317">
        <v>22.6</v>
      </c>
      <c r="M319" s="317"/>
      <c r="N319" s="319"/>
      <c r="O319" s="319"/>
      <c r="P319" s="320"/>
      <c r="Q319" s="321" t="str">
        <f t="shared" si="23"/>
        <v/>
      </c>
      <c r="R319" s="322" t="str">
        <f t="shared" si="24"/>
        <v/>
      </c>
    </row>
    <row r="320" spans="1:18" ht="16.149999999999999" thickBot="1" x14ac:dyDescent="0.5">
      <c r="A320" s="311" t="s">
        <v>512</v>
      </c>
      <c r="B320" s="311">
        <v>6</v>
      </c>
      <c r="C320" s="311">
        <v>0</v>
      </c>
      <c r="D320" s="327" t="s">
        <v>339</v>
      </c>
      <c r="E320" s="313">
        <v>44659</v>
      </c>
      <c r="F320" s="314">
        <f t="shared" si="20"/>
        <v>12.428571428571429</v>
      </c>
      <c r="G320" s="315">
        <f t="shared" si="21"/>
        <v>38</v>
      </c>
      <c r="H320" s="315">
        <f t="shared" si="22"/>
        <v>16</v>
      </c>
      <c r="I320" s="259"/>
      <c r="J320" s="311">
        <v>524682</v>
      </c>
      <c r="K320" s="311">
        <v>218781</v>
      </c>
      <c r="L320" s="317">
        <v>21.4</v>
      </c>
      <c r="M320" s="317"/>
      <c r="N320" s="319"/>
      <c r="O320" s="319"/>
      <c r="P320" s="320"/>
      <c r="Q320" s="321" t="str">
        <f t="shared" si="23"/>
        <v/>
      </c>
      <c r="R320" s="322" t="str">
        <f t="shared" si="24"/>
        <v/>
      </c>
    </row>
    <row r="321" spans="1:18" ht="16.149999999999999" thickBot="1" x14ac:dyDescent="0.5">
      <c r="A321" s="311" t="s">
        <v>513</v>
      </c>
      <c r="B321" s="311">
        <v>7</v>
      </c>
      <c r="C321" s="311">
        <v>1</v>
      </c>
      <c r="D321" s="327" t="s">
        <v>339</v>
      </c>
      <c r="E321" s="313">
        <v>44659</v>
      </c>
      <c r="F321" s="314">
        <f t="shared" si="20"/>
        <v>12.428571428571429</v>
      </c>
      <c r="G321" s="315">
        <f t="shared" si="21"/>
        <v>38</v>
      </c>
      <c r="H321" s="315">
        <f t="shared" si="22"/>
        <v>16</v>
      </c>
      <c r="I321" s="259" t="s">
        <v>170</v>
      </c>
      <c r="J321" s="311">
        <v>524683</v>
      </c>
      <c r="K321" s="311">
        <v>218781</v>
      </c>
      <c r="L321" s="317">
        <v>20.9</v>
      </c>
      <c r="M321" s="317"/>
      <c r="N321" s="319"/>
      <c r="O321" s="319"/>
      <c r="P321" s="320"/>
      <c r="Q321" s="321" t="str">
        <f t="shared" si="23"/>
        <v/>
      </c>
      <c r="R321" s="322" t="str">
        <f t="shared" si="24"/>
        <v/>
      </c>
    </row>
    <row r="322" spans="1:18" ht="16.149999999999999" thickBot="1" x14ac:dyDescent="0.5">
      <c r="A322" s="311" t="s">
        <v>514</v>
      </c>
      <c r="B322" s="311">
        <v>8</v>
      </c>
      <c r="C322" s="311">
        <v>2</v>
      </c>
      <c r="D322" s="327" t="s">
        <v>339</v>
      </c>
      <c r="E322" s="313">
        <v>44659</v>
      </c>
      <c r="F322" s="314">
        <f t="shared" si="20"/>
        <v>12.428571428571429</v>
      </c>
      <c r="G322" s="315">
        <f t="shared" si="21"/>
        <v>38</v>
      </c>
      <c r="H322" s="315">
        <f t="shared" si="22"/>
        <v>16</v>
      </c>
      <c r="I322" s="259" t="s">
        <v>170</v>
      </c>
      <c r="J322" s="311">
        <v>524684</v>
      </c>
      <c r="K322" s="311">
        <v>218781</v>
      </c>
      <c r="L322" s="317">
        <v>22.7</v>
      </c>
      <c r="M322" s="317"/>
      <c r="N322" s="319"/>
      <c r="O322" s="319"/>
      <c r="P322" s="320"/>
      <c r="Q322" s="321" t="str">
        <f t="shared" si="23"/>
        <v/>
      </c>
      <c r="R322" s="322" t="str">
        <f t="shared" si="24"/>
        <v/>
      </c>
    </row>
    <row r="323" spans="1:18" ht="15.75" x14ac:dyDescent="0.45">
      <c r="A323" s="311" t="s">
        <v>515</v>
      </c>
      <c r="B323" s="311">
        <v>9</v>
      </c>
      <c r="C323" s="311">
        <v>3</v>
      </c>
      <c r="D323" s="327" t="s">
        <v>339</v>
      </c>
      <c r="E323" s="313">
        <v>44659</v>
      </c>
      <c r="F323" s="314">
        <f t="shared" si="20"/>
        <v>12.428571428571429</v>
      </c>
      <c r="G323" s="315">
        <f t="shared" si="21"/>
        <v>38</v>
      </c>
      <c r="H323" s="315">
        <f t="shared" si="22"/>
        <v>16</v>
      </c>
      <c r="I323" s="338"/>
      <c r="J323" s="311">
        <v>524685</v>
      </c>
      <c r="K323" s="311">
        <v>218781</v>
      </c>
      <c r="L323" s="317">
        <v>21.3</v>
      </c>
      <c r="M323" s="317"/>
      <c r="N323" s="319"/>
      <c r="O323" s="319"/>
      <c r="P323" s="320"/>
      <c r="Q323" s="321" t="str">
        <f t="shared" si="23"/>
        <v/>
      </c>
      <c r="R323" s="322" t="str">
        <f t="shared" si="24"/>
        <v/>
      </c>
    </row>
    <row r="324" spans="1:18" ht="15.75" x14ac:dyDescent="0.45">
      <c r="A324" s="311" t="s">
        <v>516</v>
      </c>
      <c r="B324" s="311">
        <v>10</v>
      </c>
      <c r="C324" s="311">
        <v>4</v>
      </c>
      <c r="D324" s="327" t="s">
        <v>339</v>
      </c>
      <c r="E324" s="313">
        <v>44659</v>
      </c>
      <c r="F324" s="314">
        <f t="shared" si="20"/>
        <v>12.428571428571429</v>
      </c>
      <c r="G324" s="315">
        <f t="shared" si="21"/>
        <v>38</v>
      </c>
      <c r="H324" s="315">
        <f t="shared" si="22"/>
        <v>16</v>
      </c>
      <c r="I324" s="262"/>
      <c r="J324" s="311">
        <v>524686</v>
      </c>
      <c r="K324" s="311">
        <v>218781</v>
      </c>
      <c r="L324" s="317">
        <v>21.9</v>
      </c>
      <c r="M324" s="317"/>
      <c r="N324" s="319"/>
      <c r="O324" s="319"/>
      <c r="P324" s="320"/>
      <c r="Q324" s="321" t="str">
        <f t="shared" si="23"/>
        <v/>
      </c>
      <c r="R324" s="322" t="str">
        <f t="shared" si="24"/>
        <v/>
      </c>
    </row>
    <row r="325" spans="1:18" ht="15.75" x14ac:dyDescent="0.45">
      <c r="A325" s="311" t="s">
        <v>517</v>
      </c>
      <c r="B325" s="311">
        <v>11</v>
      </c>
      <c r="C325" s="311">
        <v>0</v>
      </c>
      <c r="D325" s="328" t="s">
        <v>341</v>
      </c>
      <c r="E325" s="313">
        <v>44659</v>
      </c>
      <c r="F325" s="314">
        <f t="shared" si="20"/>
        <v>12.428571428571429</v>
      </c>
      <c r="G325" s="315">
        <f t="shared" si="21"/>
        <v>38</v>
      </c>
      <c r="H325" s="315">
        <f t="shared" si="22"/>
        <v>16</v>
      </c>
      <c r="I325" s="261" t="s">
        <v>171</v>
      </c>
      <c r="J325" s="311">
        <v>524687</v>
      </c>
      <c r="K325" s="311">
        <v>218782</v>
      </c>
      <c r="L325" s="317">
        <v>17.399999999999999</v>
      </c>
      <c r="M325" s="317"/>
      <c r="N325" s="319"/>
      <c r="O325" s="319"/>
      <c r="P325" s="320"/>
      <c r="Q325" s="321" t="str">
        <f t="shared" si="23"/>
        <v/>
      </c>
      <c r="R325" s="322" t="str">
        <f t="shared" si="24"/>
        <v/>
      </c>
    </row>
    <row r="326" spans="1:18" ht="15.75" x14ac:dyDescent="0.45">
      <c r="A326" s="311" t="s">
        <v>518</v>
      </c>
      <c r="B326" s="311">
        <v>12</v>
      </c>
      <c r="C326" s="311">
        <v>1</v>
      </c>
      <c r="D326" s="328" t="s">
        <v>341</v>
      </c>
      <c r="E326" s="313">
        <v>44659</v>
      </c>
      <c r="F326" s="314">
        <f t="shared" si="20"/>
        <v>12.428571428571429</v>
      </c>
      <c r="G326" s="315">
        <f t="shared" si="21"/>
        <v>38</v>
      </c>
      <c r="H326" s="315">
        <f t="shared" si="22"/>
        <v>16</v>
      </c>
      <c r="I326" s="260" t="s">
        <v>418</v>
      </c>
      <c r="J326" s="311">
        <v>524688</v>
      </c>
      <c r="K326" s="311">
        <v>218782</v>
      </c>
      <c r="L326" s="317">
        <v>22.8</v>
      </c>
      <c r="M326" s="317">
        <v>24.5</v>
      </c>
      <c r="N326" s="319">
        <v>15.2</v>
      </c>
      <c r="O326" s="319">
        <v>11.5</v>
      </c>
      <c r="P326" s="320"/>
      <c r="Q326" s="321">
        <f t="shared" si="23"/>
        <v>7.4561403508771829</v>
      </c>
      <c r="R326" s="322">
        <f t="shared" si="24"/>
        <v>1005.0999999999999</v>
      </c>
    </row>
    <row r="327" spans="1:18" ht="15.75" x14ac:dyDescent="0.45">
      <c r="A327" s="311" t="s">
        <v>519</v>
      </c>
      <c r="B327" s="311">
        <v>13</v>
      </c>
      <c r="C327" s="311">
        <v>2</v>
      </c>
      <c r="D327" s="328" t="s">
        <v>341</v>
      </c>
      <c r="E327" s="313">
        <v>44659</v>
      </c>
      <c r="F327" s="314">
        <f t="shared" si="20"/>
        <v>12.428571428571429</v>
      </c>
      <c r="G327" s="315">
        <f t="shared" si="21"/>
        <v>38</v>
      </c>
      <c r="H327" s="315">
        <f t="shared" si="22"/>
        <v>16</v>
      </c>
      <c r="I327" s="261" t="s">
        <v>171</v>
      </c>
      <c r="J327" s="311">
        <v>524689</v>
      </c>
      <c r="K327" s="311">
        <v>218782</v>
      </c>
      <c r="L327" s="317">
        <v>23.4</v>
      </c>
      <c r="M327" s="317"/>
      <c r="N327" s="319"/>
      <c r="O327" s="319"/>
      <c r="P327" s="320"/>
      <c r="Q327" s="321" t="str">
        <f t="shared" si="23"/>
        <v/>
      </c>
      <c r="R327" s="322" t="str">
        <f t="shared" si="24"/>
        <v/>
      </c>
    </row>
    <row r="328" spans="1:18" ht="15.75" x14ac:dyDescent="0.45">
      <c r="A328" s="311" t="s">
        <v>520</v>
      </c>
      <c r="B328" s="311">
        <v>14</v>
      </c>
      <c r="C328" s="311">
        <v>3</v>
      </c>
      <c r="D328" s="328" t="s">
        <v>341</v>
      </c>
      <c r="E328" s="313">
        <v>44659</v>
      </c>
      <c r="F328" s="314">
        <f t="shared" si="20"/>
        <v>12.428571428571429</v>
      </c>
      <c r="G328" s="315">
        <f t="shared" si="21"/>
        <v>38</v>
      </c>
      <c r="H328" s="315">
        <f t="shared" si="22"/>
        <v>16</v>
      </c>
      <c r="I328" s="261" t="s">
        <v>171</v>
      </c>
      <c r="J328" s="311">
        <v>524690</v>
      </c>
      <c r="K328" s="311">
        <v>218782</v>
      </c>
      <c r="L328" s="317">
        <v>20.5</v>
      </c>
      <c r="M328" s="317">
        <v>23.1</v>
      </c>
      <c r="N328" s="319">
        <v>8.1</v>
      </c>
      <c r="O328" s="319">
        <v>6.2</v>
      </c>
      <c r="P328" s="320"/>
      <c r="Q328" s="321">
        <f t="shared" si="23"/>
        <v>12.682926829268304</v>
      </c>
      <c r="R328" s="322">
        <f t="shared" si="24"/>
        <v>155.68199999999999</v>
      </c>
    </row>
    <row r="329" spans="1:18" ht="15.75" x14ac:dyDescent="0.45">
      <c r="A329" s="311" t="s">
        <v>521</v>
      </c>
      <c r="B329" s="311">
        <v>15</v>
      </c>
      <c r="C329" s="311">
        <v>4</v>
      </c>
      <c r="D329" s="328" t="s">
        <v>341</v>
      </c>
      <c r="E329" s="313">
        <v>44659</v>
      </c>
      <c r="F329" s="314">
        <f t="shared" si="20"/>
        <v>12.428571428571429</v>
      </c>
      <c r="G329" s="315">
        <f t="shared" si="21"/>
        <v>38</v>
      </c>
      <c r="H329" s="315">
        <f t="shared" si="22"/>
        <v>16</v>
      </c>
      <c r="I329" s="264"/>
      <c r="J329" s="311">
        <v>524691</v>
      </c>
      <c r="K329" s="311">
        <v>218782</v>
      </c>
      <c r="L329" s="317">
        <v>23.5</v>
      </c>
      <c r="M329" s="317"/>
      <c r="N329" s="319"/>
      <c r="O329" s="319"/>
      <c r="P329" s="320"/>
      <c r="Q329" s="321" t="str">
        <f t="shared" si="23"/>
        <v/>
      </c>
      <c r="R329" s="322" t="str">
        <f t="shared" si="24"/>
        <v/>
      </c>
    </row>
    <row r="330" spans="1:18" ht="15.75" x14ac:dyDescent="0.45">
      <c r="A330" s="311" t="s">
        <v>523</v>
      </c>
      <c r="B330" s="311">
        <v>17</v>
      </c>
      <c r="C330" s="311">
        <v>1</v>
      </c>
      <c r="D330" s="329" t="s">
        <v>342</v>
      </c>
      <c r="E330" s="313">
        <v>44659</v>
      </c>
      <c r="F330" s="314">
        <f t="shared" si="20"/>
        <v>12.428571428571429</v>
      </c>
      <c r="G330" s="315">
        <f t="shared" si="21"/>
        <v>38</v>
      </c>
      <c r="H330" s="315">
        <f t="shared" si="22"/>
        <v>16</v>
      </c>
      <c r="I330" s="263" t="s">
        <v>171</v>
      </c>
      <c r="J330" s="311">
        <v>524693</v>
      </c>
      <c r="K330" s="311">
        <v>218783</v>
      </c>
      <c r="L330" s="317">
        <v>20.2</v>
      </c>
      <c r="M330" s="317">
        <v>22.6</v>
      </c>
      <c r="N330" s="319">
        <v>10</v>
      </c>
      <c r="O330" s="319">
        <v>8.4</v>
      </c>
      <c r="P330" s="320"/>
      <c r="Q330" s="321">
        <f t="shared" si="23"/>
        <v>11.881188118811892</v>
      </c>
      <c r="R330" s="322">
        <f t="shared" si="24"/>
        <v>352.8</v>
      </c>
    </row>
    <row r="331" spans="1:18" ht="15.75" x14ac:dyDescent="0.45">
      <c r="A331" s="311" t="s">
        <v>524</v>
      </c>
      <c r="B331" s="311">
        <v>18</v>
      </c>
      <c r="C331" s="311">
        <v>2</v>
      </c>
      <c r="D331" s="329" t="s">
        <v>342</v>
      </c>
      <c r="E331" s="313">
        <v>44659</v>
      </c>
      <c r="F331" s="314">
        <f t="shared" si="20"/>
        <v>12.428571428571429</v>
      </c>
      <c r="G331" s="315">
        <f t="shared" si="21"/>
        <v>38</v>
      </c>
      <c r="H331" s="315">
        <f t="shared" si="22"/>
        <v>16</v>
      </c>
      <c r="I331" s="264" t="s">
        <v>418</v>
      </c>
      <c r="J331" s="311">
        <v>524694</v>
      </c>
      <c r="K331" s="311">
        <v>218783</v>
      </c>
      <c r="L331" s="317">
        <v>18.7</v>
      </c>
      <c r="M331" s="317"/>
      <c r="N331" s="319"/>
      <c r="O331" s="319"/>
      <c r="P331" s="320"/>
      <c r="Q331" s="321" t="str">
        <f t="shared" si="23"/>
        <v/>
      </c>
      <c r="R331" s="322" t="str">
        <f t="shared" si="24"/>
        <v/>
      </c>
    </row>
    <row r="332" spans="1:18" ht="15.75" x14ac:dyDescent="0.45">
      <c r="A332" s="311" t="s">
        <v>525</v>
      </c>
      <c r="B332" s="311">
        <v>19</v>
      </c>
      <c r="C332" s="311">
        <v>3</v>
      </c>
      <c r="D332" s="329" t="s">
        <v>342</v>
      </c>
      <c r="E332" s="313">
        <v>44659</v>
      </c>
      <c r="F332" s="314">
        <f t="shared" si="20"/>
        <v>12.428571428571429</v>
      </c>
      <c r="G332" s="315">
        <f t="shared" si="21"/>
        <v>38</v>
      </c>
      <c r="H332" s="315">
        <f t="shared" si="22"/>
        <v>16</v>
      </c>
      <c r="I332" s="265" t="s">
        <v>170</v>
      </c>
      <c r="J332" s="311">
        <v>524695</v>
      </c>
      <c r="K332" s="311">
        <v>218783</v>
      </c>
      <c r="L332" s="317">
        <v>18.7</v>
      </c>
      <c r="M332" s="317"/>
      <c r="N332" s="319"/>
      <c r="O332" s="319"/>
      <c r="P332" s="320"/>
      <c r="Q332" s="321" t="str">
        <f t="shared" si="23"/>
        <v/>
      </c>
      <c r="R332" s="322" t="str">
        <f t="shared" si="24"/>
        <v/>
      </c>
    </row>
    <row r="333" spans="1:18" ht="15.75" x14ac:dyDescent="0.45">
      <c r="A333" s="311" t="s">
        <v>526</v>
      </c>
      <c r="B333" s="311">
        <v>20</v>
      </c>
      <c r="C333" s="311">
        <v>4</v>
      </c>
      <c r="D333" s="329" t="s">
        <v>342</v>
      </c>
      <c r="E333" s="313">
        <v>44659</v>
      </c>
      <c r="F333" s="314">
        <f t="shared" si="20"/>
        <v>12.428571428571429</v>
      </c>
      <c r="G333" s="315">
        <f t="shared" si="21"/>
        <v>38</v>
      </c>
      <c r="H333" s="315">
        <f t="shared" si="22"/>
        <v>16</v>
      </c>
      <c r="I333" s="265" t="s">
        <v>170</v>
      </c>
      <c r="J333" s="311">
        <v>524696</v>
      </c>
      <c r="K333" s="311">
        <v>218783</v>
      </c>
      <c r="L333" s="317">
        <v>18.899999999999999</v>
      </c>
      <c r="M333" s="317"/>
      <c r="N333" s="319"/>
      <c r="O333" s="319"/>
      <c r="P333" s="320"/>
      <c r="Q333" s="321" t="str">
        <f t="shared" si="23"/>
        <v/>
      </c>
      <c r="R333" s="322" t="str">
        <f t="shared" si="24"/>
        <v/>
      </c>
    </row>
    <row r="334" spans="1:18" ht="15.75" x14ac:dyDescent="0.45">
      <c r="A334" s="311" t="s">
        <v>527</v>
      </c>
      <c r="B334" s="311">
        <v>21</v>
      </c>
      <c r="C334" s="311">
        <v>0</v>
      </c>
      <c r="D334" s="330" t="s">
        <v>343</v>
      </c>
      <c r="E334" s="313">
        <v>44659</v>
      </c>
      <c r="F334" s="314">
        <f t="shared" si="20"/>
        <v>12.428571428571429</v>
      </c>
      <c r="G334" s="315">
        <f t="shared" si="21"/>
        <v>38</v>
      </c>
      <c r="H334" s="315">
        <f t="shared" si="22"/>
        <v>16</v>
      </c>
      <c r="I334" s="263" t="s">
        <v>171</v>
      </c>
      <c r="J334" s="311">
        <v>524697</v>
      </c>
      <c r="K334" s="311">
        <v>218784</v>
      </c>
      <c r="L334" s="317">
        <v>20.3</v>
      </c>
      <c r="M334" s="317">
        <v>22.3</v>
      </c>
      <c r="N334" s="319">
        <v>5.4</v>
      </c>
      <c r="O334" s="319">
        <v>5.2</v>
      </c>
      <c r="P334" s="320"/>
      <c r="Q334" s="321">
        <f t="shared" si="23"/>
        <v>9.852216748768484</v>
      </c>
      <c r="R334" s="322">
        <f t="shared" si="24"/>
        <v>73.00800000000001</v>
      </c>
    </row>
    <row r="335" spans="1:18" ht="15.75" x14ac:dyDescent="0.45">
      <c r="A335" s="311" t="s">
        <v>528</v>
      </c>
      <c r="B335" s="311">
        <v>22</v>
      </c>
      <c r="C335" s="311">
        <v>1</v>
      </c>
      <c r="D335" s="330" t="s">
        <v>343</v>
      </c>
      <c r="E335" s="313">
        <v>44659</v>
      </c>
      <c r="F335" s="314">
        <f t="shared" si="20"/>
        <v>12.428571428571429</v>
      </c>
      <c r="G335" s="315">
        <f t="shared" si="21"/>
        <v>38</v>
      </c>
      <c r="H335" s="315">
        <f t="shared" si="22"/>
        <v>16</v>
      </c>
      <c r="I335" s="265" t="s">
        <v>170</v>
      </c>
      <c r="J335" s="311">
        <v>524698</v>
      </c>
      <c r="K335" s="311">
        <v>218784</v>
      </c>
      <c r="L335" s="317">
        <v>19.7</v>
      </c>
      <c r="M335" s="317"/>
      <c r="N335" s="319"/>
      <c r="O335" s="319"/>
      <c r="P335" s="320"/>
      <c r="Q335" s="321" t="str">
        <f t="shared" si="23"/>
        <v/>
      </c>
      <c r="R335" s="322" t="str">
        <f t="shared" si="24"/>
        <v/>
      </c>
    </row>
    <row r="336" spans="1:18" ht="15.75" x14ac:dyDescent="0.45">
      <c r="A336" s="311" t="s">
        <v>529</v>
      </c>
      <c r="B336" s="311">
        <v>23</v>
      </c>
      <c r="C336" s="311">
        <v>2</v>
      </c>
      <c r="D336" s="330" t="s">
        <v>343</v>
      </c>
      <c r="E336" s="313">
        <v>44659</v>
      </c>
      <c r="F336" s="314">
        <f t="shared" si="20"/>
        <v>12.428571428571429</v>
      </c>
      <c r="G336" s="315">
        <f t="shared" si="21"/>
        <v>38</v>
      </c>
      <c r="H336" s="315">
        <f t="shared" si="22"/>
        <v>16</v>
      </c>
      <c r="I336" s="264" t="s">
        <v>418</v>
      </c>
      <c r="J336" s="311">
        <v>524699</v>
      </c>
      <c r="K336" s="311">
        <v>218784</v>
      </c>
      <c r="L336" s="317">
        <v>18.899999999999999</v>
      </c>
      <c r="M336" s="317">
        <v>21.9</v>
      </c>
      <c r="N336" s="319">
        <v>16.3</v>
      </c>
      <c r="O336" s="319">
        <v>11.9</v>
      </c>
      <c r="P336" s="320"/>
      <c r="Q336" s="321">
        <f t="shared" si="23"/>
        <v>15.873015873015884</v>
      </c>
      <c r="R336" s="322">
        <f t="shared" si="24"/>
        <v>1154.1215000000002</v>
      </c>
    </row>
    <row r="337" spans="1:18" ht="15.75" x14ac:dyDescent="0.45">
      <c r="A337" s="311" t="s">
        <v>531</v>
      </c>
      <c r="B337" s="311">
        <v>25</v>
      </c>
      <c r="C337" s="311">
        <v>4</v>
      </c>
      <c r="D337" s="330" t="s">
        <v>343</v>
      </c>
      <c r="E337" s="313">
        <v>44659</v>
      </c>
      <c r="F337" s="314">
        <f t="shared" si="20"/>
        <v>12.428571428571429</v>
      </c>
      <c r="G337" s="315">
        <f t="shared" si="21"/>
        <v>38</v>
      </c>
      <c r="H337" s="315">
        <f t="shared" si="22"/>
        <v>16</v>
      </c>
      <c r="I337" s="265" t="s">
        <v>170</v>
      </c>
      <c r="J337" s="311">
        <v>524701</v>
      </c>
      <c r="K337" s="311">
        <v>218784</v>
      </c>
      <c r="L337" s="317">
        <v>21.7</v>
      </c>
      <c r="M337" s="317">
        <v>24.1</v>
      </c>
      <c r="N337" s="319">
        <v>3.9</v>
      </c>
      <c r="O337" s="319">
        <v>3.8</v>
      </c>
      <c r="P337" s="320"/>
      <c r="Q337" s="321">
        <f t="shared" si="23"/>
        <v>11.059907834101402</v>
      </c>
      <c r="R337" s="322">
        <f t="shared" si="24"/>
        <v>28.157999999999994</v>
      </c>
    </row>
    <row r="338" spans="1:18" ht="15.75" x14ac:dyDescent="0.45">
      <c r="A338" s="311" t="s">
        <v>532</v>
      </c>
      <c r="B338" s="311">
        <v>26</v>
      </c>
      <c r="C338" s="311">
        <v>0</v>
      </c>
      <c r="D338" s="331" t="s">
        <v>344</v>
      </c>
      <c r="E338" s="313">
        <v>44659</v>
      </c>
      <c r="F338" s="314">
        <f t="shared" si="20"/>
        <v>12.428571428571429</v>
      </c>
      <c r="G338" s="315">
        <f t="shared" si="21"/>
        <v>38</v>
      </c>
      <c r="H338" s="315">
        <f t="shared" si="22"/>
        <v>16</v>
      </c>
      <c r="I338" s="265" t="s">
        <v>170</v>
      </c>
      <c r="J338" s="311">
        <v>524702</v>
      </c>
      <c r="K338" s="311">
        <v>218785</v>
      </c>
      <c r="L338" s="317">
        <v>19.7</v>
      </c>
      <c r="M338" s="317">
        <v>22.4</v>
      </c>
      <c r="N338" s="317">
        <v>18.399999999999999</v>
      </c>
      <c r="O338" s="319">
        <v>15.1</v>
      </c>
      <c r="P338" s="320"/>
      <c r="Q338" s="321">
        <f t="shared" si="23"/>
        <v>13.705583756345185</v>
      </c>
      <c r="R338" s="322">
        <f t="shared" si="24"/>
        <v>2097.6919999999996</v>
      </c>
    </row>
    <row r="339" spans="1:18" ht="15.75" x14ac:dyDescent="0.45">
      <c r="A339" s="311" t="s">
        <v>533</v>
      </c>
      <c r="B339" s="311">
        <v>27</v>
      </c>
      <c r="C339" s="311">
        <v>1</v>
      </c>
      <c r="D339" s="331" t="s">
        <v>344</v>
      </c>
      <c r="E339" s="313">
        <v>44659</v>
      </c>
      <c r="F339" s="314">
        <f t="shared" si="20"/>
        <v>12.428571428571429</v>
      </c>
      <c r="G339" s="315">
        <f t="shared" si="21"/>
        <v>38</v>
      </c>
      <c r="H339" s="315">
        <f t="shared" si="22"/>
        <v>16</v>
      </c>
      <c r="I339" s="264" t="s">
        <v>418</v>
      </c>
      <c r="J339" s="311">
        <v>524703</v>
      </c>
      <c r="K339" s="311">
        <v>218785</v>
      </c>
      <c r="L339" s="317">
        <v>19.399999999999999</v>
      </c>
      <c r="M339" s="317"/>
      <c r="N339" s="317"/>
      <c r="O339" s="319"/>
      <c r="P339" s="320"/>
      <c r="Q339" s="321" t="str">
        <f t="shared" si="23"/>
        <v/>
      </c>
      <c r="R339" s="322" t="str">
        <f t="shared" si="24"/>
        <v/>
      </c>
    </row>
    <row r="340" spans="1:18" ht="16.149999999999999" thickBot="1" x14ac:dyDescent="0.5">
      <c r="A340" s="311" t="s">
        <v>535</v>
      </c>
      <c r="B340" s="311">
        <v>29</v>
      </c>
      <c r="C340" s="311">
        <v>3</v>
      </c>
      <c r="D340" s="331" t="s">
        <v>344</v>
      </c>
      <c r="E340" s="313">
        <v>44659</v>
      </c>
      <c r="F340" s="314">
        <f t="shared" si="20"/>
        <v>12.428571428571429</v>
      </c>
      <c r="G340" s="315">
        <f t="shared" si="21"/>
        <v>38</v>
      </c>
      <c r="H340" s="315">
        <f t="shared" si="22"/>
        <v>16</v>
      </c>
      <c r="I340" s="266" t="s">
        <v>170</v>
      </c>
      <c r="J340" s="311">
        <v>524705</v>
      </c>
      <c r="K340" s="311">
        <v>218785</v>
      </c>
      <c r="L340" s="317">
        <v>17.600000000000001</v>
      </c>
      <c r="M340" s="317"/>
      <c r="N340" s="317"/>
      <c r="O340" s="319"/>
      <c r="P340" s="320"/>
      <c r="Q340" s="321" t="str">
        <f t="shared" si="23"/>
        <v/>
      </c>
      <c r="R340" s="322" t="str">
        <f t="shared" si="24"/>
        <v/>
      </c>
    </row>
    <row r="341" spans="1:18" ht="16.149999999999999" thickBot="1" x14ac:dyDescent="0.5">
      <c r="A341" s="311" t="s">
        <v>508</v>
      </c>
      <c r="B341" s="311">
        <v>2</v>
      </c>
      <c r="C341" s="311">
        <v>1</v>
      </c>
      <c r="D341" s="312" t="s">
        <v>337</v>
      </c>
      <c r="E341" s="313">
        <v>44662</v>
      </c>
      <c r="F341" s="314">
        <f t="shared" si="20"/>
        <v>12.857142857142858</v>
      </c>
      <c r="G341" s="315">
        <f t="shared" si="21"/>
        <v>41</v>
      </c>
      <c r="H341" s="315">
        <f t="shared" si="22"/>
        <v>19</v>
      </c>
      <c r="I341" s="337" t="s">
        <v>171</v>
      </c>
      <c r="J341" s="311">
        <v>524678</v>
      </c>
      <c r="K341" s="311">
        <v>218780</v>
      </c>
      <c r="L341" s="317">
        <v>20.2</v>
      </c>
      <c r="M341" s="317"/>
      <c r="N341" s="319"/>
      <c r="O341" s="319"/>
      <c r="P341" s="320"/>
      <c r="Q341" s="321" t="str">
        <f t="shared" si="23"/>
        <v/>
      </c>
      <c r="R341" s="322" t="str">
        <f t="shared" si="24"/>
        <v/>
      </c>
    </row>
    <row r="342" spans="1:18" ht="16.149999999999999" thickBot="1" x14ac:dyDescent="0.5">
      <c r="A342" s="311" t="s">
        <v>509</v>
      </c>
      <c r="B342" s="311">
        <v>3</v>
      </c>
      <c r="C342" s="311">
        <v>2</v>
      </c>
      <c r="D342" s="312" t="s">
        <v>337</v>
      </c>
      <c r="E342" s="313">
        <v>44662</v>
      </c>
      <c r="F342" s="314">
        <f t="shared" si="20"/>
        <v>12.857142857142858</v>
      </c>
      <c r="G342" s="315">
        <f t="shared" si="21"/>
        <v>41</v>
      </c>
      <c r="H342" s="315">
        <f t="shared" si="22"/>
        <v>19</v>
      </c>
      <c r="I342" s="339" t="s">
        <v>170</v>
      </c>
      <c r="J342" s="311">
        <v>524679</v>
      </c>
      <c r="K342" s="311">
        <v>218780</v>
      </c>
      <c r="L342" s="317">
        <v>22</v>
      </c>
      <c r="M342" s="317"/>
      <c r="N342" s="319"/>
      <c r="O342" s="319"/>
      <c r="P342" s="320"/>
      <c r="Q342" s="321" t="str">
        <f t="shared" si="23"/>
        <v/>
      </c>
      <c r="R342" s="322" t="str">
        <f t="shared" si="24"/>
        <v/>
      </c>
    </row>
    <row r="343" spans="1:18" ht="16.149999999999999" thickBot="1" x14ac:dyDescent="0.5">
      <c r="A343" s="311" t="s">
        <v>510</v>
      </c>
      <c r="B343" s="311">
        <v>4</v>
      </c>
      <c r="C343" s="311">
        <v>3</v>
      </c>
      <c r="D343" s="312" t="s">
        <v>337</v>
      </c>
      <c r="E343" s="313">
        <v>44662</v>
      </c>
      <c r="F343" s="314">
        <f t="shared" si="20"/>
        <v>12.857142857142858</v>
      </c>
      <c r="G343" s="315">
        <f t="shared" si="21"/>
        <v>41</v>
      </c>
      <c r="H343" s="315">
        <f t="shared" si="22"/>
        <v>19</v>
      </c>
      <c r="I343" s="267" t="s">
        <v>418</v>
      </c>
      <c r="J343" s="311">
        <v>524680</v>
      </c>
      <c r="K343" s="311">
        <v>218780</v>
      </c>
      <c r="L343" s="317">
        <v>19.899999999999999</v>
      </c>
      <c r="M343" s="317">
        <v>20.6</v>
      </c>
      <c r="N343" s="319">
        <v>11.5</v>
      </c>
      <c r="O343" s="319">
        <v>7.9</v>
      </c>
      <c r="P343" s="320"/>
      <c r="Q343" s="321">
        <f t="shared" si="23"/>
        <v>3.5175879396984966</v>
      </c>
      <c r="R343" s="322">
        <f t="shared" si="24"/>
        <v>358.85750000000007</v>
      </c>
    </row>
    <row r="344" spans="1:18" ht="16.149999999999999" thickBot="1" x14ac:dyDescent="0.5">
      <c r="A344" s="311" t="s">
        <v>511</v>
      </c>
      <c r="B344" s="311">
        <v>5</v>
      </c>
      <c r="C344" s="311">
        <v>4</v>
      </c>
      <c r="D344" s="312" t="s">
        <v>337</v>
      </c>
      <c r="E344" s="313">
        <v>44662</v>
      </c>
      <c r="F344" s="314">
        <f t="shared" si="20"/>
        <v>12.857142857142858</v>
      </c>
      <c r="G344" s="315">
        <f t="shared" si="21"/>
        <v>41</v>
      </c>
      <c r="H344" s="315">
        <f t="shared" si="22"/>
        <v>19</v>
      </c>
      <c r="I344" s="268"/>
      <c r="J344" s="311">
        <v>524681</v>
      </c>
      <c r="K344" s="311">
        <v>218780</v>
      </c>
      <c r="L344" s="317">
        <v>22.6</v>
      </c>
      <c r="M344" s="317"/>
      <c r="N344" s="319"/>
      <c r="O344" s="319"/>
      <c r="P344" s="320"/>
      <c r="Q344" s="321" t="str">
        <f t="shared" si="23"/>
        <v/>
      </c>
      <c r="R344" s="322" t="str">
        <f t="shared" si="24"/>
        <v/>
      </c>
    </row>
    <row r="345" spans="1:18" ht="16.149999999999999" thickBot="1" x14ac:dyDescent="0.5">
      <c r="A345" s="311" t="s">
        <v>512</v>
      </c>
      <c r="B345" s="311">
        <v>6</v>
      </c>
      <c r="C345" s="311">
        <v>0</v>
      </c>
      <c r="D345" s="327" t="s">
        <v>339</v>
      </c>
      <c r="E345" s="313">
        <v>44662</v>
      </c>
      <c r="F345" s="314">
        <f t="shared" si="20"/>
        <v>12.857142857142858</v>
      </c>
      <c r="G345" s="315">
        <f t="shared" si="21"/>
        <v>41</v>
      </c>
      <c r="H345" s="315">
        <f t="shared" si="22"/>
        <v>19</v>
      </c>
      <c r="I345" s="266"/>
      <c r="J345" s="311">
        <v>524682</v>
      </c>
      <c r="K345" s="311">
        <v>218781</v>
      </c>
      <c r="L345" s="317">
        <v>21.4</v>
      </c>
      <c r="M345" s="317"/>
      <c r="N345" s="319"/>
      <c r="O345" s="319"/>
      <c r="P345" s="320"/>
      <c r="Q345" s="321" t="str">
        <f t="shared" si="23"/>
        <v/>
      </c>
      <c r="R345" s="322" t="str">
        <f t="shared" si="24"/>
        <v/>
      </c>
    </row>
    <row r="346" spans="1:18" ht="16.149999999999999" thickBot="1" x14ac:dyDescent="0.5">
      <c r="A346" s="311" t="s">
        <v>513</v>
      </c>
      <c r="B346" s="311">
        <v>7</v>
      </c>
      <c r="C346" s="311">
        <v>1</v>
      </c>
      <c r="D346" s="327" t="s">
        <v>339</v>
      </c>
      <c r="E346" s="313">
        <v>44662</v>
      </c>
      <c r="F346" s="314">
        <f t="shared" si="20"/>
        <v>12.857142857142858</v>
      </c>
      <c r="G346" s="315">
        <f t="shared" si="21"/>
        <v>41</v>
      </c>
      <c r="H346" s="315">
        <f t="shared" si="22"/>
        <v>19</v>
      </c>
      <c r="I346" s="259" t="s">
        <v>170</v>
      </c>
      <c r="J346" s="311">
        <v>524683</v>
      </c>
      <c r="K346" s="311">
        <v>218781</v>
      </c>
      <c r="L346" s="317">
        <v>20.9</v>
      </c>
      <c r="M346" s="317"/>
      <c r="N346" s="319"/>
      <c r="O346" s="319"/>
      <c r="P346" s="320"/>
      <c r="Q346" s="321" t="str">
        <f t="shared" si="23"/>
        <v/>
      </c>
      <c r="R346" s="322" t="str">
        <f t="shared" si="24"/>
        <v/>
      </c>
    </row>
    <row r="347" spans="1:18" ht="16.149999999999999" thickBot="1" x14ac:dyDescent="0.5">
      <c r="A347" s="311" t="s">
        <v>514</v>
      </c>
      <c r="B347" s="311">
        <v>8</v>
      </c>
      <c r="C347" s="311">
        <v>2</v>
      </c>
      <c r="D347" s="327" t="s">
        <v>339</v>
      </c>
      <c r="E347" s="313">
        <v>44662</v>
      </c>
      <c r="F347" s="314">
        <f t="shared" si="20"/>
        <v>12.857142857142858</v>
      </c>
      <c r="G347" s="315">
        <f t="shared" si="21"/>
        <v>41</v>
      </c>
      <c r="H347" s="315">
        <f t="shared" si="22"/>
        <v>19</v>
      </c>
      <c r="I347" s="259" t="s">
        <v>170</v>
      </c>
      <c r="J347" s="311">
        <v>524684</v>
      </c>
      <c r="K347" s="311">
        <v>218781</v>
      </c>
      <c r="L347" s="317">
        <v>22.7</v>
      </c>
      <c r="M347" s="317"/>
      <c r="N347" s="319"/>
      <c r="O347" s="319"/>
      <c r="P347" s="320"/>
      <c r="Q347" s="321" t="str">
        <f t="shared" si="23"/>
        <v/>
      </c>
      <c r="R347" s="322" t="str">
        <f t="shared" si="24"/>
        <v/>
      </c>
    </row>
    <row r="348" spans="1:18" ht="16.149999999999999" thickBot="1" x14ac:dyDescent="0.5">
      <c r="A348" s="311" t="s">
        <v>515</v>
      </c>
      <c r="B348" s="311">
        <v>9</v>
      </c>
      <c r="C348" s="311">
        <v>3</v>
      </c>
      <c r="D348" s="327" t="s">
        <v>339</v>
      </c>
      <c r="E348" s="313">
        <v>44662</v>
      </c>
      <c r="F348" s="314">
        <f t="shared" si="20"/>
        <v>12.857142857142858</v>
      </c>
      <c r="G348" s="315">
        <f t="shared" si="21"/>
        <v>41</v>
      </c>
      <c r="H348" s="315">
        <f t="shared" si="22"/>
        <v>19</v>
      </c>
      <c r="I348" s="338"/>
      <c r="J348" s="311">
        <v>524685</v>
      </c>
      <c r="K348" s="311">
        <v>218781</v>
      </c>
      <c r="L348" s="317">
        <v>21.3</v>
      </c>
      <c r="M348" s="317"/>
      <c r="N348" s="319"/>
      <c r="O348" s="319"/>
      <c r="P348" s="320"/>
      <c r="Q348" s="321" t="str">
        <f t="shared" si="23"/>
        <v/>
      </c>
      <c r="R348" s="322" t="str">
        <f t="shared" si="24"/>
        <v/>
      </c>
    </row>
    <row r="349" spans="1:18" ht="16.149999999999999" thickBot="1" x14ac:dyDescent="0.5">
      <c r="A349" s="311" t="s">
        <v>516</v>
      </c>
      <c r="B349" s="311">
        <v>10</v>
      </c>
      <c r="C349" s="311">
        <v>4</v>
      </c>
      <c r="D349" s="327" t="s">
        <v>339</v>
      </c>
      <c r="E349" s="313">
        <v>44662</v>
      </c>
      <c r="F349" s="314">
        <f t="shared" si="20"/>
        <v>12.857142857142858</v>
      </c>
      <c r="G349" s="315">
        <f t="shared" si="21"/>
        <v>41</v>
      </c>
      <c r="H349" s="315">
        <f t="shared" si="22"/>
        <v>19</v>
      </c>
      <c r="I349" s="332"/>
      <c r="J349" s="311">
        <v>524686</v>
      </c>
      <c r="K349" s="311">
        <v>218781</v>
      </c>
      <c r="L349" s="317">
        <v>21.9</v>
      </c>
      <c r="M349" s="317"/>
      <c r="N349" s="319"/>
      <c r="O349" s="319"/>
      <c r="P349" s="320"/>
      <c r="Q349" s="321" t="str">
        <f t="shared" si="23"/>
        <v/>
      </c>
      <c r="R349" s="322" t="str">
        <f t="shared" si="24"/>
        <v/>
      </c>
    </row>
    <row r="350" spans="1:18" ht="16.149999999999999" thickBot="1" x14ac:dyDescent="0.5">
      <c r="A350" s="311" t="s">
        <v>517</v>
      </c>
      <c r="B350" s="311">
        <v>11</v>
      </c>
      <c r="C350" s="311">
        <v>0</v>
      </c>
      <c r="D350" s="328" t="s">
        <v>341</v>
      </c>
      <c r="E350" s="313">
        <v>44662</v>
      </c>
      <c r="F350" s="314">
        <f t="shared" si="20"/>
        <v>12.857142857142858</v>
      </c>
      <c r="G350" s="315">
        <f t="shared" si="21"/>
        <v>41</v>
      </c>
      <c r="H350" s="315">
        <f t="shared" si="22"/>
        <v>19</v>
      </c>
      <c r="I350" s="256" t="s">
        <v>171</v>
      </c>
      <c r="J350" s="311">
        <v>524687</v>
      </c>
      <c r="K350" s="311">
        <v>218782</v>
      </c>
      <c r="L350" s="317">
        <v>17.399999999999999</v>
      </c>
      <c r="M350" s="317"/>
      <c r="N350" s="319"/>
      <c r="O350" s="319"/>
      <c r="P350" s="320"/>
      <c r="Q350" s="321" t="str">
        <f t="shared" si="23"/>
        <v/>
      </c>
      <c r="R350" s="322" t="str">
        <f t="shared" si="24"/>
        <v/>
      </c>
    </row>
    <row r="351" spans="1:18" ht="16.149999999999999" thickBot="1" x14ac:dyDescent="0.5">
      <c r="A351" s="311" t="s">
        <v>518</v>
      </c>
      <c r="B351" s="311">
        <v>12</v>
      </c>
      <c r="C351" s="311">
        <v>1</v>
      </c>
      <c r="D351" s="328" t="s">
        <v>341</v>
      </c>
      <c r="E351" s="313">
        <v>44662</v>
      </c>
      <c r="F351" s="314">
        <f t="shared" si="20"/>
        <v>12.857142857142858</v>
      </c>
      <c r="G351" s="315">
        <f t="shared" si="21"/>
        <v>41</v>
      </c>
      <c r="H351" s="315">
        <f t="shared" si="22"/>
        <v>19</v>
      </c>
      <c r="I351" s="340" t="s">
        <v>418</v>
      </c>
      <c r="J351" s="311">
        <v>524688</v>
      </c>
      <c r="K351" s="311">
        <v>218782</v>
      </c>
      <c r="L351" s="317">
        <v>22.8</v>
      </c>
      <c r="M351" s="317"/>
      <c r="N351" s="319"/>
      <c r="O351" s="319"/>
      <c r="P351" s="320"/>
      <c r="Q351" s="321" t="str">
        <f t="shared" si="23"/>
        <v/>
      </c>
      <c r="R351" s="322" t="str">
        <f t="shared" si="24"/>
        <v/>
      </c>
    </row>
    <row r="352" spans="1:18" ht="16.149999999999999" thickBot="1" x14ac:dyDescent="0.5">
      <c r="A352" s="311" t="s">
        <v>519</v>
      </c>
      <c r="B352" s="311">
        <v>13</v>
      </c>
      <c r="C352" s="311">
        <v>2</v>
      </c>
      <c r="D352" s="328" t="s">
        <v>341</v>
      </c>
      <c r="E352" s="313">
        <v>44662</v>
      </c>
      <c r="F352" s="314">
        <f t="shared" si="20"/>
        <v>12.857142857142858</v>
      </c>
      <c r="G352" s="315">
        <f t="shared" si="21"/>
        <v>41</v>
      </c>
      <c r="H352" s="315">
        <f t="shared" si="22"/>
        <v>19</v>
      </c>
      <c r="I352" s="256" t="s">
        <v>171</v>
      </c>
      <c r="J352" s="311">
        <v>524689</v>
      </c>
      <c r="K352" s="311">
        <v>218782</v>
      </c>
      <c r="L352" s="317">
        <v>23.4</v>
      </c>
      <c r="M352" s="317"/>
      <c r="N352" s="319"/>
      <c r="O352" s="319"/>
      <c r="P352" s="320"/>
      <c r="Q352" s="321" t="str">
        <f t="shared" si="23"/>
        <v/>
      </c>
      <c r="R352" s="322" t="str">
        <f t="shared" si="24"/>
        <v/>
      </c>
    </row>
    <row r="353" spans="1:18" ht="15.75" x14ac:dyDescent="0.45">
      <c r="A353" s="311" t="s">
        <v>520</v>
      </c>
      <c r="B353" s="311">
        <v>14</v>
      </c>
      <c r="C353" s="311">
        <v>3</v>
      </c>
      <c r="D353" s="328" t="s">
        <v>341</v>
      </c>
      <c r="E353" s="313">
        <v>44662</v>
      </c>
      <c r="F353" s="314">
        <f t="shared" si="20"/>
        <v>12.857142857142858</v>
      </c>
      <c r="G353" s="315">
        <f t="shared" si="21"/>
        <v>41</v>
      </c>
      <c r="H353" s="315">
        <f t="shared" si="22"/>
        <v>19</v>
      </c>
      <c r="I353" s="256" t="s">
        <v>171</v>
      </c>
      <c r="J353" s="311">
        <v>524690</v>
      </c>
      <c r="K353" s="311">
        <v>218782</v>
      </c>
      <c r="L353" s="317">
        <v>20.5</v>
      </c>
      <c r="M353" s="317">
        <v>23.3</v>
      </c>
      <c r="N353" s="319">
        <v>8.6999999999999993</v>
      </c>
      <c r="O353" s="319">
        <v>8.3000000000000007</v>
      </c>
      <c r="P353" s="320"/>
      <c r="Q353" s="321">
        <f t="shared" si="23"/>
        <v>13.658536585365866</v>
      </c>
      <c r="R353" s="322">
        <f t="shared" si="24"/>
        <v>299.67149999999998</v>
      </c>
    </row>
    <row r="354" spans="1:18" ht="15.75" x14ac:dyDescent="0.45">
      <c r="A354" s="311" t="s">
        <v>521</v>
      </c>
      <c r="B354" s="311">
        <v>15</v>
      </c>
      <c r="C354" s="311">
        <v>4</v>
      </c>
      <c r="D354" s="328" t="s">
        <v>341</v>
      </c>
      <c r="E354" s="313">
        <v>44662</v>
      </c>
      <c r="F354" s="314">
        <f t="shared" si="20"/>
        <v>12.857142857142858</v>
      </c>
      <c r="G354" s="315">
        <f t="shared" si="21"/>
        <v>41</v>
      </c>
      <c r="H354" s="315">
        <f t="shared" si="22"/>
        <v>19</v>
      </c>
      <c r="I354" s="264"/>
      <c r="J354" s="311">
        <v>524691</v>
      </c>
      <c r="K354" s="311">
        <v>218782</v>
      </c>
      <c r="L354" s="317">
        <v>23.5</v>
      </c>
      <c r="M354" s="317"/>
      <c r="N354" s="319"/>
      <c r="O354" s="319"/>
      <c r="P354" s="320"/>
      <c r="Q354" s="321" t="str">
        <f t="shared" si="23"/>
        <v/>
      </c>
      <c r="R354" s="322" t="str">
        <f t="shared" si="24"/>
        <v/>
      </c>
    </row>
    <row r="355" spans="1:18" ht="15.75" x14ac:dyDescent="0.45">
      <c r="A355" s="311" t="s">
        <v>523</v>
      </c>
      <c r="B355" s="311">
        <v>17</v>
      </c>
      <c r="C355" s="311">
        <v>1</v>
      </c>
      <c r="D355" s="329" t="s">
        <v>342</v>
      </c>
      <c r="E355" s="313">
        <v>44662</v>
      </c>
      <c r="F355" s="314">
        <f t="shared" si="20"/>
        <v>12.857142857142858</v>
      </c>
      <c r="G355" s="315">
        <f t="shared" si="21"/>
        <v>41</v>
      </c>
      <c r="H355" s="315">
        <f t="shared" si="22"/>
        <v>19</v>
      </c>
      <c r="I355" s="263" t="s">
        <v>171</v>
      </c>
      <c r="J355" s="311">
        <v>524693</v>
      </c>
      <c r="K355" s="311">
        <v>218783</v>
      </c>
      <c r="L355" s="317">
        <v>20.2</v>
      </c>
      <c r="M355" s="317">
        <v>22.7</v>
      </c>
      <c r="N355" s="319">
        <v>10.8</v>
      </c>
      <c r="O355" s="319">
        <v>8.1999999999999993</v>
      </c>
      <c r="P355" s="320"/>
      <c r="Q355" s="321">
        <f t="shared" si="23"/>
        <v>12.376237623762387</v>
      </c>
      <c r="R355" s="322">
        <f t="shared" si="24"/>
        <v>363.096</v>
      </c>
    </row>
    <row r="356" spans="1:18" ht="15.75" x14ac:dyDescent="0.45">
      <c r="A356" s="311" t="s">
        <v>524</v>
      </c>
      <c r="B356" s="311">
        <v>18</v>
      </c>
      <c r="C356" s="311">
        <v>2</v>
      </c>
      <c r="D356" s="329" t="s">
        <v>342</v>
      </c>
      <c r="E356" s="313">
        <v>44662</v>
      </c>
      <c r="F356" s="314">
        <f t="shared" ref="F356:F419" si="25">(E356-44572)/7</f>
        <v>12.857142857142858</v>
      </c>
      <c r="G356" s="315">
        <f t="shared" ref="G356:G419" si="26">E356-44621</f>
        <v>41</v>
      </c>
      <c r="H356" s="315">
        <f t="shared" ref="H356:H419" si="27">E356-44643</f>
        <v>19</v>
      </c>
      <c r="I356" s="264" t="s">
        <v>418</v>
      </c>
      <c r="J356" s="311">
        <v>524694</v>
      </c>
      <c r="K356" s="311">
        <v>218783</v>
      </c>
      <c r="L356" s="317">
        <v>18.7</v>
      </c>
      <c r="M356" s="317"/>
      <c r="N356" s="319"/>
      <c r="O356" s="319"/>
      <c r="P356" s="320"/>
      <c r="Q356" s="321" t="str">
        <f t="shared" ref="Q356:Q419" si="28">IF(M356="","",((M356/L356)-1)*100)</f>
        <v/>
      </c>
      <c r="R356" s="322" t="str">
        <f t="shared" ref="R356:R419" si="29">IF(N356="","",N356*O356*O356/2)</f>
        <v/>
      </c>
    </row>
    <row r="357" spans="1:18" ht="15.75" x14ac:dyDescent="0.45">
      <c r="A357" s="311" t="s">
        <v>525</v>
      </c>
      <c r="B357" s="311">
        <v>19</v>
      </c>
      <c r="C357" s="311">
        <v>3</v>
      </c>
      <c r="D357" s="329" t="s">
        <v>342</v>
      </c>
      <c r="E357" s="313">
        <v>44662</v>
      </c>
      <c r="F357" s="314">
        <f t="shared" si="25"/>
        <v>12.857142857142858</v>
      </c>
      <c r="G357" s="315">
        <f t="shared" si="26"/>
        <v>41</v>
      </c>
      <c r="H357" s="315">
        <f t="shared" si="27"/>
        <v>19</v>
      </c>
      <c r="I357" s="265" t="s">
        <v>170</v>
      </c>
      <c r="J357" s="311">
        <v>524695</v>
      </c>
      <c r="K357" s="311">
        <v>218783</v>
      </c>
      <c r="L357" s="317">
        <v>18.7</v>
      </c>
      <c r="M357" s="317"/>
      <c r="N357" s="319"/>
      <c r="O357" s="319"/>
      <c r="P357" s="320"/>
      <c r="Q357" s="321" t="str">
        <f t="shared" si="28"/>
        <v/>
      </c>
      <c r="R357" s="322" t="str">
        <f t="shared" si="29"/>
        <v/>
      </c>
    </row>
    <row r="358" spans="1:18" ht="15.75" x14ac:dyDescent="0.45">
      <c r="A358" s="311" t="s">
        <v>526</v>
      </c>
      <c r="B358" s="311">
        <v>20</v>
      </c>
      <c r="C358" s="311">
        <v>4</v>
      </c>
      <c r="D358" s="329" t="s">
        <v>342</v>
      </c>
      <c r="E358" s="313">
        <v>44662</v>
      </c>
      <c r="F358" s="314">
        <f t="shared" si="25"/>
        <v>12.857142857142858</v>
      </c>
      <c r="G358" s="315">
        <f t="shared" si="26"/>
        <v>41</v>
      </c>
      <c r="H358" s="315">
        <f t="shared" si="27"/>
        <v>19</v>
      </c>
      <c r="I358" s="265" t="s">
        <v>170</v>
      </c>
      <c r="J358" s="311">
        <v>524696</v>
      </c>
      <c r="K358" s="311">
        <v>218783</v>
      </c>
      <c r="L358" s="317">
        <v>18.899999999999999</v>
      </c>
      <c r="M358" s="317"/>
      <c r="N358" s="319"/>
      <c r="O358" s="319"/>
      <c r="P358" s="320"/>
      <c r="Q358" s="321" t="str">
        <f t="shared" si="28"/>
        <v/>
      </c>
      <c r="R358" s="322" t="str">
        <f t="shared" si="29"/>
        <v/>
      </c>
    </row>
    <row r="359" spans="1:18" ht="15.75" x14ac:dyDescent="0.45">
      <c r="A359" s="311" t="s">
        <v>527</v>
      </c>
      <c r="B359" s="311">
        <v>21</v>
      </c>
      <c r="C359" s="311">
        <v>0</v>
      </c>
      <c r="D359" s="330" t="s">
        <v>343</v>
      </c>
      <c r="E359" s="313">
        <v>44662</v>
      </c>
      <c r="F359" s="314">
        <f t="shared" si="25"/>
        <v>12.857142857142858</v>
      </c>
      <c r="G359" s="315">
        <f t="shared" si="26"/>
        <v>41</v>
      </c>
      <c r="H359" s="315">
        <f t="shared" si="27"/>
        <v>19</v>
      </c>
      <c r="I359" s="263" t="s">
        <v>171</v>
      </c>
      <c r="J359" s="311">
        <v>524697</v>
      </c>
      <c r="K359" s="311">
        <v>218784</v>
      </c>
      <c r="L359" s="317">
        <v>20.3</v>
      </c>
      <c r="M359" s="317">
        <v>23.3</v>
      </c>
      <c r="N359" s="319">
        <v>5.9</v>
      </c>
      <c r="O359" s="319">
        <v>5.2</v>
      </c>
      <c r="P359" s="320"/>
      <c r="Q359" s="321">
        <f t="shared" si="28"/>
        <v>14.778325123152714</v>
      </c>
      <c r="R359" s="322">
        <f t="shared" si="29"/>
        <v>79.768000000000015</v>
      </c>
    </row>
    <row r="360" spans="1:18" ht="15.75" x14ac:dyDescent="0.45">
      <c r="A360" s="311" t="s">
        <v>528</v>
      </c>
      <c r="B360" s="311">
        <v>22</v>
      </c>
      <c r="C360" s="311">
        <v>1</v>
      </c>
      <c r="D360" s="330" t="s">
        <v>343</v>
      </c>
      <c r="E360" s="313">
        <v>44662</v>
      </c>
      <c r="F360" s="314">
        <f t="shared" si="25"/>
        <v>12.857142857142858</v>
      </c>
      <c r="G360" s="315">
        <f t="shared" si="26"/>
        <v>41</v>
      </c>
      <c r="H360" s="315">
        <f t="shared" si="27"/>
        <v>19</v>
      </c>
      <c r="I360" s="265" t="s">
        <v>170</v>
      </c>
      <c r="J360" s="311">
        <v>524698</v>
      </c>
      <c r="K360" s="311">
        <v>218784</v>
      </c>
      <c r="L360" s="317">
        <v>19.7</v>
      </c>
      <c r="M360" s="317"/>
      <c r="N360" s="319"/>
      <c r="O360" s="319"/>
      <c r="P360" s="320"/>
      <c r="Q360" s="321" t="str">
        <f t="shared" si="28"/>
        <v/>
      </c>
      <c r="R360" s="322" t="str">
        <f t="shared" si="29"/>
        <v/>
      </c>
    </row>
    <row r="361" spans="1:18" ht="15.75" x14ac:dyDescent="0.45">
      <c r="A361" s="311" t="s">
        <v>529</v>
      </c>
      <c r="B361" s="311">
        <v>23</v>
      </c>
      <c r="C361" s="311">
        <v>2</v>
      </c>
      <c r="D361" s="330" t="s">
        <v>343</v>
      </c>
      <c r="E361" s="313">
        <v>44662</v>
      </c>
      <c r="F361" s="314">
        <f t="shared" si="25"/>
        <v>12.857142857142858</v>
      </c>
      <c r="G361" s="315">
        <f t="shared" si="26"/>
        <v>41</v>
      </c>
      <c r="H361" s="315">
        <f t="shared" si="27"/>
        <v>19</v>
      </c>
      <c r="I361" s="264" t="s">
        <v>418</v>
      </c>
      <c r="J361" s="311">
        <v>524699</v>
      </c>
      <c r="K361" s="311">
        <v>218784</v>
      </c>
      <c r="L361" s="317">
        <v>18.899999999999999</v>
      </c>
      <c r="M361" s="317"/>
      <c r="N361" s="319"/>
      <c r="O361" s="319"/>
      <c r="P361" s="320"/>
      <c r="Q361" s="321" t="str">
        <f t="shared" si="28"/>
        <v/>
      </c>
      <c r="R361" s="322" t="str">
        <f t="shared" si="29"/>
        <v/>
      </c>
    </row>
    <row r="362" spans="1:18" ht="15.75" x14ac:dyDescent="0.45">
      <c r="A362" s="311" t="s">
        <v>531</v>
      </c>
      <c r="B362" s="311">
        <v>25</v>
      </c>
      <c r="C362" s="311">
        <v>4</v>
      </c>
      <c r="D362" s="330" t="s">
        <v>343</v>
      </c>
      <c r="E362" s="313">
        <v>44662</v>
      </c>
      <c r="F362" s="314">
        <f t="shared" si="25"/>
        <v>12.857142857142858</v>
      </c>
      <c r="G362" s="315">
        <f t="shared" si="26"/>
        <v>41</v>
      </c>
      <c r="H362" s="315">
        <f t="shared" si="27"/>
        <v>19</v>
      </c>
      <c r="I362" s="265" t="s">
        <v>170</v>
      </c>
      <c r="J362" s="311">
        <v>524701</v>
      </c>
      <c r="K362" s="311">
        <v>218784</v>
      </c>
      <c r="L362" s="317">
        <v>21.7</v>
      </c>
      <c r="M362" s="317">
        <v>23.1</v>
      </c>
      <c r="N362" s="319">
        <v>5.7</v>
      </c>
      <c r="O362" s="319">
        <v>4.8</v>
      </c>
      <c r="P362" s="320"/>
      <c r="Q362" s="321">
        <f t="shared" si="28"/>
        <v>6.4516129032258229</v>
      </c>
      <c r="R362" s="322">
        <f t="shared" si="29"/>
        <v>65.664000000000001</v>
      </c>
    </row>
    <row r="363" spans="1:18" ht="15.75" x14ac:dyDescent="0.45">
      <c r="A363" s="311" t="s">
        <v>532</v>
      </c>
      <c r="B363" s="311">
        <v>26</v>
      </c>
      <c r="C363" s="311">
        <v>0</v>
      </c>
      <c r="D363" s="331" t="s">
        <v>344</v>
      </c>
      <c r="E363" s="313">
        <v>44662</v>
      </c>
      <c r="F363" s="314">
        <f t="shared" si="25"/>
        <v>12.857142857142858</v>
      </c>
      <c r="G363" s="315">
        <f t="shared" si="26"/>
        <v>41</v>
      </c>
      <c r="H363" s="315">
        <f t="shared" si="27"/>
        <v>19</v>
      </c>
      <c r="I363" s="265" t="s">
        <v>170</v>
      </c>
      <c r="J363" s="311">
        <v>524702</v>
      </c>
      <c r="K363" s="311">
        <v>218785</v>
      </c>
      <c r="L363" s="317">
        <v>19.7</v>
      </c>
      <c r="M363" s="317"/>
      <c r="N363" s="317"/>
      <c r="O363" s="319"/>
      <c r="P363" s="320"/>
      <c r="Q363" s="321" t="str">
        <f t="shared" si="28"/>
        <v/>
      </c>
      <c r="R363" s="322" t="str">
        <f t="shared" si="29"/>
        <v/>
      </c>
    </row>
    <row r="364" spans="1:18" ht="15.75" x14ac:dyDescent="0.45">
      <c r="A364" s="311" t="s">
        <v>533</v>
      </c>
      <c r="B364" s="311">
        <v>27</v>
      </c>
      <c r="C364" s="311">
        <v>1</v>
      </c>
      <c r="D364" s="331" t="s">
        <v>344</v>
      </c>
      <c r="E364" s="313">
        <v>44662</v>
      </c>
      <c r="F364" s="314">
        <f t="shared" si="25"/>
        <v>12.857142857142858</v>
      </c>
      <c r="G364" s="315">
        <f t="shared" si="26"/>
        <v>41</v>
      </c>
      <c r="H364" s="315">
        <f t="shared" si="27"/>
        <v>19</v>
      </c>
      <c r="I364" s="264" t="s">
        <v>418</v>
      </c>
      <c r="J364" s="311">
        <v>524703</v>
      </c>
      <c r="K364" s="311">
        <v>218785</v>
      </c>
      <c r="L364" s="317">
        <v>19.399999999999999</v>
      </c>
      <c r="M364" s="317"/>
      <c r="N364" s="317"/>
      <c r="O364" s="319"/>
      <c r="P364" s="320"/>
      <c r="Q364" s="321" t="str">
        <f t="shared" si="28"/>
        <v/>
      </c>
      <c r="R364" s="322" t="str">
        <f t="shared" si="29"/>
        <v/>
      </c>
    </row>
    <row r="365" spans="1:18" ht="15.75" x14ac:dyDescent="0.45">
      <c r="A365" s="311" t="s">
        <v>535</v>
      </c>
      <c r="B365" s="311">
        <v>29</v>
      </c>
      <c r="C365" s="311">
        <v>3</v>
      </c>
      <c r="D365" s="331" t="s">
        <v>344</v>
      </c>
      <c r="E365" s="313">
        <v>44662</v>
      </c>
      <c r="F365" s="314">
        <f t="shared" si="25"/>
        <v>12.857142857142858</v>
      </c>
      <c r="G365" s="315">
        <f t="shared" si="26"/>
        <v>41</v>
      </c>
      <c r="H365" s="315">
        <f t="shared" si="27"/>
        <v>19</v>
      </c>
      <c r="I365" s="265" t="s">
        <v>170</v>
      </c>
      <c r="J365" s="311">
        <v>524705</v>
      </c>
      <c r="K365" s="311">
        <v>218785</v>
      </c>
      <c r="L365" s="317">
        <v>17.600000000000001</v>
      </c>
      <c r="M365" s="317"/>
      <c r="N365" s="317"/>
      <c r="O365" s="319"/>
      <c r="P365" s="320"/>
      <c r="Q365" s="321" t="str">
        <f t="shared" si="28"/>
        <v/>
      </c>
      <c r="R365" s="322" t="str">
        <f t="shared" si="29"/>
        <v/>
      </c>
    </row>
    <row r="366" spans="1:18" ht="15.75" x14ac:dyDescent="0.45">
      <c r="A366" s="311" t="s">
        <v>508</v>
      </c>
      <c r="B366" s="311">
        <v>2</v>
      </c>
      <c r="C366" s="311">
        <v>1</v>
      </c>
      <c r="D366" s="312" t="s">
        <v>337</v>
      </c>
      <c r="E366" s="313">
        <v>44664</v>
      </c>
      <c r="F366" s="314">
        <f t="shared" si="25"/>
        <v>13.142857142857142</v>
      </c>
      <c r="G366" s="315">
        <f t="shared" si="26"/>
        <v>43</v>
      </c>
      <c r="H366" s="315">
        <f t="shared" si="27"/>
        <v>21</v>
      </c>
      <c r="I366" s="261" t="s">
        <v>171</v>
      </c>
      <c r="J366" s="311">
        <v>524678</v>
      </c>
      <c r="K366" s="311">
        <v>218780</v>
      </c>
      <c r="L366" s="317">
        <v>20.2</v>
      </c>
      <c r="M366" s="317"/>
      <c r="N366" s="319"/>
      <c r="O366" s="319"/>
      <c r="P366" s="320"/>
      <c r="Q366" s="321" t="str">
        <f t="shared" si="28"/>
        <v/>
      </c>
      <c r="R366" s="322" t="str">
        <f t="shared" si="29"/>
        <v/>
      </c>
    </row>
    <row r="367" spans="1:18" ht="15.75" x14ac:dyDescent="0.45">
      <c r="A367" s="311" t="s">
        <v>509</v>
      </c>
      <c r="B367" s="311">
        <v>3</v>
      </c>
      <c r="C367" s="311">
        <v>2</v>
      </c>
      <c r="D367" s="312" t="s">
        <v>337</v>
      </c>
      <c r="E367" s="313">
        <v>44664</v>
      </c>
      <c r="F367" s="314">
        <f t="shared" si="25"/>
        <v>13.142857142857142</v>
      </c>
      <c r="G367" s="315">
        <f t="shared" si="26"/>
        <v>43</v>
      </c>
      <c r="H367" s="315">
        <f t="shared" si="27"/>
        <v>21</v>
      </c>
      <c r="I367" s="341" t="s">
        <v>170</v>
      </c>
      <c r="J367" s="311">
        <v>524679</v>
      </c>
      <c r="K367" s="311">
        <v>218780</v>
      </c>
      <c r="L367" s="317">
        <v>22</v>
      </c>
      <c r="M367" s="317"/>
      <c r="N367" s="319"/>
      <c r="O367" s="319"/>
      <c r="P367" s="320"/>
      <c r="Q367" s="321" t="str">
        <f t="shared" si="28"/>
        <v/>
      </c>
      <c r="R367" s="322" t="str">
        <f t="shared" si="29"/>
        <v/>
      </c>
    </row>
    <row r="368" spans="1:18" ht="15.75" x14ac:dyDescent="0.45">
      <c r="A368" s="311" t="s">
        <v>510</v>
      </c>
      <c r="B368" s="311">
        <v>4</v>
      </c>
      <c r="C368" s="311">
        <v>3</v>
      </c>
      <c r="D368" s="312" t="s">
        <v>337</v>
      </c>
      <c r="E368" s="313">
        <v>44664</v>
      </c>
      <c r="F368" s="314">
        <f t="shared" si="25"/>
        <v>13.142857142857142</v>
      </c>
      <c r="G368" s="315">
        <f t="shared" si="26"/>
        <v>43</v>
      </c>
      <c r="H368" s="315">
        <f t="shared" si="27"/>
        <v>21</v>
      </c>
      <c r="I368" s="264" t="s">
        <v>418</v>
      </c>
      <c r="J368" s="311">
        <v>524680</v>
      </c>
      <c r="K368" s="311">
        <v>218780</v>
      </c>
      <c r="L368" s="317">
        <v>19.899999999999999</v>
      </c>
      <c r="M368" s="317">
        <v>22.6</v>
      </c>
      <c r="N368" s="319">
        <v>11.9</v>
      </c>
      <c r="O368" s="319">
        <v>9.1</v>
      </c>
      <c r="P368" s="320"/>
      <c r="Q368" s="321">
        <f t="shared" si="28"/>
        <v>13.567839195979925</v>
      </c>
      <c r="R368" s="322">
        <f t="shared" si="29"/>
        <v>492.71949999999993</v>
      </c>
    </row>
    <row r="369" spans="1:18" ht="15.75" x14ac:dyDescent="0.45">
      <c r="A369" s="311" t="s">
        <v>511</v>
      </c>
      <c r="B369" s="311">
        <v>5</v>
      </c>
      <c r="C369" s="311">
        <v>4</v>
      </c>
      <c r="D369" s="312" t="s">
        <v>337</v>
      </c>
      <c r="E369" s="313">
        <v>44664</v>
      </c>
      <c r="F369" s="314">
        <f t="shared" si="25"/>
        <v>13.142857142857142</v>
      </c>
      <c r="G369" s="315">
        <f t="shared" si="26"/>
        <v>43</v>
      </c>
      <c r="H369" s="315">
        <f t="shared" si="27"/>
        <v>21</v>
      </c>
      <c r="I369" s="262"/>
      <c r="J369" s="311">
        <v>524681</v>
      </c>
      <c r="K369" s="311">
        <v>218780</v>
      </c>
      <c r="L369" s="317">
        <v>22.6</v>
      </c>
      <c r="M369" s="317"/>
      <c r="N369" s="319"/>
      <c r="O369" s="319"/>
      <c r="P369" s="320"/>
      <c r="Q369" s="321" t="str">
        <f t="shared" si="28"/>
        <v/>
      </c>
      <c r="R369" s="322" t="str">
        <f t="shared" si="29"/>
        <v/>
      </c>
    </row>
    <row r="370" spans="1:18" ht="16.149999999999999" thickBot="1" x14ac:dyDescent="0.5">
      <c r="A370" s="311" t="s">
        <v>512</v>
      </c>
      <c r="B370" s="311">
        <v>6</v>
      </c>
      <c r="C370" s="311">
        <v>0</v>
      </c>
      <c r="D370" s="327" t="s">
        <v>339</v>
      </c>
      <c r="E370" s="313">
        <v>44664</v>
      </c>
      <c r="F370" s="314">
        <f t="shared" si="25"/>
        <v>13.142857142857142</v>
      </c>
      <c r="G370" s="315">
        <f t="shared" si="26"/>
        <v>43</v>
      </c>
      <c r="H370" s="315">
        <f t="shared" si="27"/>
        <v>21</v>
      </c>
      <c r="I370" s="266"/>
      <c r="J370" s="311">
        <v>524682</v>
      </c>
      <c r="K370" s="311">
        <v>218781</v>
      </c>
      <c r="L370" s="317">
        <v>21.4</v>
      </c>
      <c r="M370" s="317"/>
      <c r="N370" s="319"/>
      <c r="O370" s="319"/>
      <c r="P370" s="320"/>
      <c r="Q370" s="321" t="str">
        <f t="shared" si="28"/>
        <v/>
      </c>
      <c r="R370" s="322" t="str">
        <f t="shared" si="29"/>
        <v/>
      </c>
    </row>
    <row r="371" spans="1:18" ht="16.149999999999999" thickBot="1" x14ac:dyDescent="0.5">
      <c r="A371" s="311" t="s">
        <v>513</v>
      </c>
      <c r="B371" s="311">
        <v>7</v>
      </c>
      <c r="C371" s="311">
        <v>1</v>
      </c>
      <c r="D371" s="327" t="s">
        <v>339</v>
      </c>
      <c r="E371" s="313">
        <v>44664</v>
      </c>
      <c r="F371" s="314">
        <f t="shared" si="25"/>
        <v>13.142857142857142</v>
      </c>
      <c r="G371" s="315">
        <f t="shared" si="26"/>
        <v>43</v>
      </c>
      <c r="H371" s="315">
        <f t="shared" si="27"/>
        <v>21</v>
      </c>
      <c r="I371" s="266" t="s">
        <v>170</v>
      </c>
      <c r="J371" s="311">
        <v>524683</v>
      </c>
      <c r="K371" s="311">
        <v>218781</v>
      </c>
      <c r="L371" s="317">
        <v>20.9</v>
      </c>
      <c r="M371" s="317"/>
      <c r="N371" s="319"/>
      <c r="O371" s="319"/>
      <c r="P371" s="320"/>
      <c r="Q371" s="321" t="str">
        <f t="shared" si="28"/>
        <v/>
      </c>
      <c r="R371" s="322" t="str">
        <f t="shared" si="29"/>
        <v/>
      </c>
    </row>
    <row r="372" spans="1:18" ht="16.149999999999999" thickBot="1" x14ac:dyDescent="0.5">
      <c r="A372" s="311" t="s">
        <v>514</v>
      </c>
      <c r="B372" s="311">
        <v>8</v>
      </c>
      <c r="C372" s="311">
        <v>2</v>
      </c>
      <c r="D372" s="327" t="s">
        <v>339</v>
      </c>
      <c r="E372" s="313">
        <v>44664</v>
      </c>
      <c r="F372" s="314">
        <f t="shared" si="25"/>
        <v>13.142857142857142</v>
      </c>
      <c r="G372" s="315">
        <f t="shared" si="26"/>
        <v>43</v>
      </c>
      <c r="H372" s="315">
        <f t="shared" si="27"/>
        <v>21</v>
      </c>
      <c r="I372" s="266" t="s">
        <v>170</v>
      </c>
      <c r="J372" s="311">
        <v>524684</v>
      </c>
      <c r="K372" s="311">
        <v>218781</v>
      </c>
      <c r="L372" s="317">
        <v>22.7</v>
      </c>
      <c r="M372" s="317"/>
      <c r="N372" s="319"/>
      <c r="O372" s="319"/>
      <c r="P372" s="320"/>
      <c r="Q372" s="321" t="str">
        <f t="shared" si="28"/>
        <v/>
      </c>
      <c r="R372" s="322" t="str">
        <f t="shared" si="29"/>
        <v/>
      </c>
    </row>
    <row r="373" spans="1:18" ht="16.149999999999999" thickBot="1" x14ac:dyDescent="0.5">
      <c r="A373" s="311" t="s">
        <v>515</v>
      </c>
      <c r="B373" s="311">
        <v>9</v>
      </c>
      <c r="C373" s="311">
        <v>3</v>
      </c>
      <c r="D373" s="327" t="s">
        <v>339</v>
      </c>
      <c r="E373" s="313">
        <v>44664</v>
      </c>
      <c r="F373" s="314">
        <f t="shared" si="25"/>
        <v>13.142857142857142</v>
      </c>
      <c r="G373" s="315">
        <f t="shared" si="26"/>
        <v>43</v>
      </c>
      <c r="H373" s="315">
        <f t="shared" si="27"/>
        <v>21</v>
      </c>
      <c r="I373" s="336"/>
      <c r="J373" s="311">
        <v>524685</v>
      </c>
      <c r="K373" s="311">
        <v>218781</v>
      </c>
      <c r="L373" s="317">
        <v>21.3</v>
      </c>
      <c r="M373" s="317"/>
      <c r="N373" s="319"/>
      <c r="O373" s="319"/>
      <c r="P373" s="320"/>
      <c r="Q373" s="321" t="str">
        <f t="shared" si="28"/>
        <v/>
      </c>
      <c r="R373" s="322" t="str">
        <f t="shared" si="29"/>
        <v/>
      </c>
    </row>
    <row r="374" spans="1:18" ht="16.149999999999999" thickBot="1" x14ac:dyDescent="0.5">
      <c r="A374" s="311" t="s">
        <v>516</v>
      </c>
      <c r="B374" s="311">
        <v>10</v>
      </c>
      <c r="C374" s="311">
        <v>4</v>
      </c>
      <c r="D374" s="327" t="s">
        <v>339</v>
      </c>
      <c r="E374" s="313">
        <v>44664</v>
      </c>
      <c r="F374" s="314">
        <f t="shared" si="25"/>
        <v>13.142857142857142</v>
      </c>
      <c r="G374" s="315">
        <f t="shared" si="26"/>
        <v>43</v>
      </c>
      <c r="H374" s="315">
        <f t="shared" si="27"/>
        <v>21</v>
      </c>
      <c r="I374" s="268"/>
      <c r="J374" s="311">
        <v>524686</v>
      </c>
      <c r="K374" s="311">
        <v>218781</v>
      </c>
      <c r="L374" s="317">
        <v>21.9</v>
      </c>
      <c r="M374" s="317"/>
      <c r="N374" s="319"/>
      <c r="O374" s="319"/>
      <c r="P374" s="320"/>
      <c r="Q374" s="321" t="str">
        <f t="shared" si="28"/>
        <v/>
      </c>
      <c r="R374" s="322" t="str">
        <f t="shared" si="29"/>
        <v/>
      </c>
    </row>
    <row r="375" spans="1:18" ht="16.149999999999999" thickBot="1" x14ac:dyDescent="0.5">
      <c r="A375" s="311" t="s">
        <v>517</v>
      </c>
      <c r="B375" s="311">
        <v>11</v>
      </c>
      <c r="C375" s="311">
        <v>0</v>
      </c>
      <c r="D375" s="328" t="s">
        <v>341</v>
      </c>
      <c r="E375" s="313">
        <v>44664</v>
      </c>
      <c r="F375" s="314">
        <f t="shared" si="25"/>
        <v>13.142857142857142</v>
      </c>
      <c r="G375" s="315">
        <f t="shared" si="26"/>
        <v>43</v>
      </c>
      <c r="H375" s="315">
        <f t="shared" si="27"/>
        <v>21</v>
      </c>
      <c r="I375" s="337" t="s">
        <v>171</v>
      </c>
      <c r="J375" s="311">
        <v>524687</v>
      </c>
      <c r="K375" s="311">
        <v>218782</v>
      </c>
      <c r="L375" s="317">
        <v>17.399999999999999</v>
      </c>
      <c r="M375" s="317"/>
      <c r="N375" s="319"/>
      <c r="O375" s="319"/>
      <c r="P375" s="320"/>
      <c r="Q375" s="321" t="str">
        <f t="shared" si="28"/>
        <v/>
      </c>
      <c r="R375" s="322" t="str">
        <f t="shared" si="29"/>
        <v/>
      </c>
    </row>
    <row r="376" spans="1:18" ht="16.149999999999999" thickBot="1" x14ac:dyDescent="0.5">
      <c r="A376" s="311" t="s">
        <v>518</v>
      </c>
      <c r="B376" s="311">
        <v>12</v>
      </c>
      <c r="C376" s="311">
        <v>1</v>
      </c>
      <c r="D376" s="328" t="s">
        <v>341</v>
      </c>
      <c r="E376" s="313">
        <v>44664</v>
      </c>
      <c r="F376" s="314">
        <f t="shared" si="25"/>
        <v>13.142857142857142</v>
      </c>
      <c r="G376" s="315">
        <f t="shared" si="26"/>
        <v>43</v>
      </c>
      <c r="H376" s="315">
        <f t="shared" si="27"/>
        <v>21</v>
      </c>
      <c r="I376" s="340" t="s">
        <v>418</v>
      </c>
      <c r="J376" s="311">
        <v>524688</v>
      </c>
      <c r="K376" s="311">
        <v>218782</v>
      </c>
      <c r="L376" s="317">
        <v>22.8</v>
      </c>
      <c r="M376" s="317"/>
      <c r="N376" s="319"/>
      <c r="O376" s="319"/>
      <c r="P376" s="320"/>
      <c r="Q376" s="321" t="str">
        <f t="shared" si="28"/>
        <v/>
      </c>
      <c r="R376" s="322" t="str">
        <f t="shared" si="29"/>
        <v/>
      </c>
    </row>
    <row r="377" spans="1:18" ht="16.149999999999999" thickBot="1" x14ac:dyDescent="0.5">
      <c r="A377" s="311" t="s">
        <v>519</v>
      </c>
      <c r="B377" s="311">
        <v>13</v>
      </c>
      <c r="C377" s="311">
        <v>2</v>
      </c>
      <c r="D377" s="328" t="s">
        <v>341</v>
      </c>
      <c r="E377" s="313">
        <v>44664</v>
      </c>
      <c r="F377" s="314">
        <f t="shared" si="25"/>
        <v>13.142857142857142</v>
      </c>
      <c r="G377" s="315">
        <f t="shared" si="26"/>
        <v>43</v>
      </c>
      <c r="H377" s="315">
        <f t="shared" si="27"/>
        <v>21</v>
      </c>
      <c r="I377" s="256" t="s">
        <v>171</v>
      </c>
      <c r="J377" s="311">
        <v>524689</v>
      </c>
      <c r="K377" s="311">
        <v>218782</v>
      </c>
      <c r="L377" s="317">
        <v>23.4</v>
      </c>
      <c r="M377" s="317"/>
      <c r="N377" s="319"/>
      <c r="O377" s="319"/>
      <c r="P377" s="320"/>
      <c r="Q377" s="321" t="str">
        <f t="shared" si="28"/>
        <v/>
      </c>
      <c r="R377" s="322" t="str">
        <f t="shared" si="29"/>
        <v/>
      </c>
    </row>
    <row r="378" spans="1:18" ht="16.149999999999999" thickBot="1" x14ac:dyDescent="0.5">
      <c r="A378" s="311" t="s">
        <v>520</v>
      </c>
      <c r="B378" s="311">
        <v>14</v>
      </c>
      <c r="C378" s="311">
        <v>3</v>
      </c>
      <c r="D378" s="328" t="s">
        <v>341</v>
      </c>
      <c r="E378" s="313">
        <v>44664</v>
      </c>
      <c r="F378" s="314">
        <f t="shared" si="25"/>
        <v>13.142857142857142</v>
      </c>
      <c r="G378" s="315">
        <f t="shared" si="26"/>
        <v>43</v>
      </c>
      <c r="H378" s="315">
        <f t="shared" si="27"/>
        <v>21</v>
      </c>
      <c r="I378" s="256" t="s">
        <v>171</v>
      </c>
      <c r="J378" s="311">
        <v>524690</v>
      </c>
      <c r="K378" s="311">
        <v>218782</v>
      </c>
      <c r="L378" s="317">
        <v>20.5</v>
      </c>
      <c r="M378" s="317">
        <v>24.1</v>
      </c>
      <c r="N378" s="319">
        <v>9.1</v>
      </c>
      <c r="O378" s="319">
        <v>8.6</v>
      </c>
      <c r="P378" s="320"/>
      <c r="Q378" s="321">
        <f t="shared" si="28"/>
        <v>17.560975609756113</v>
      </c>
      <c r="R378" s="322">
        <f t="shared" si="29"/>
        <v>336.51799999999997</v>
      </c>
    </row>
    <row r="379" spans="1:18" ht="16.149999999999999" thickBot="1" x14ac:dyDescent="0.5">
      <c r="A379" s="311" t="s">
        <v>521</v>
      </c>
      <c r="B379" s="311">
        <v>15</v>
      </c>
      <c r="C379" s="311">
        <v>4</v>
      </c>
      <c r="D379" s="328" t="s">
        <v>341</v>
      </c>
      <c r="E379" s="313">
        <v>44664</v>
      </c>
      <c r="F379" s="314">
        <f t="shared" si="25"/>
        <v>13.142857142857142</v>
      </c>
      <c r="G379" s="315">
        <f t="shared" si="26"/>
        <v>43</v>
      </c>
      <c r="H379" s="315">
        <f t="shared" si="27"/>
        <v>21</v>
      </c>
      <c r="I379" s="258"/>
      <c r="J379" s="311">
        <v>524691</v>
      </c>
      <c r="K379" s="311">
        <v>218782</v>
      </c>
      <c r="L379" s="317">
        <v>23.5</v>
      </c>
      <c r="M379" s="317"/>
      <c r="N379" s="319"/>
      <c r="O379" s="319"/>
      <c r="P379" s="320"/>
      <c r="Q379" s="321" t="str">
        <f t="shared" si="28"/>
        <v/>
      </c>
      <c r="R379" s="322" t="str">
        <f t="shared" si="29"/>
        <v/>
      </c>
    </row>
    <row r="380" spans="1:18" ht="16.149999999999999" thickBot="1" x14ac:dyDescent="0.5">
      <c r="A380" s="311" t="s">
        <v>523</v>
      </c>
      <c r="B380" s="311">
        <v>17</v>
      </c>
      <c r="C380" s="311">
        <v>1</v>
      </c>
      <c r="D380" s="329" t="s">
        <v>342</v>
      </c>
      <c r="E380" s="313">
        <v>44664</v>
      </c>
      <c r="F380" s="314">
        <f t="shared" si="25"/>
        <v>13.142857142857142</v>
      </c>
      <c r="G380" s="315">
        <f t="shared" si="26"/>
        <v>43</v>
      </c>
      <c r="H380" s="315">
        <f t="shared" si="27"/>
        <v>21</v>
      </c>
      <c r="I380" s="338" t="s">
        <v>171</v>
      </c>
      <c r="J380" s="311">
        <v>524693</v>
      </c>
      <c r="K380" s="311">
        <v>218783</v>
      </c>
      <c r="L380" s="317">
        <v>20.2</v>
      </c>
      <c r="M380" s="317">
        <v>22.9</v>
      </c>
      <c r="N380" s="319">
        <v>10.8</v>
      </c>
      <c r="O380" s="319">
        <v>8.8000000000000007</v>
      </c>
      <c r="P380" s="320"/>
      <c r="Q380" s="321">
        <f t="shared" si="28"/>
        <v>13.366336633663355</v>
      </c>
      <c r="R380" s="322">
        <f t="shared" si="29"/>
        <v>418.1760000000001</v>
      </c>
    </row>
    <row r="381" spans="1:18" ht="16.149999999999999" thickBot="1" x14ac:dyDescent="0.5">
      <c r="A381" s="311" t="s">
        <v>524</v>
      </c>
      <c r="B381" s="311">
        <v>18</v>
      </c>
      <c r="C381" s="311">
        <v>2</v>
      </c>
      <c r="D381" s="329" t="s">
        <v>342</v>
      </c>
      <c r="E381" s="313">
        <v>44664</v>
      </c>
      <c r="F381" s="314">
        <f t="shared" si="25"/>
        <v>13.142857142857142</v>
      </c>
      <c r="G381" s="315">
        <f t="shared" si="26"/>
        <v>43</v>
      </c>
      <c r="H381" s="315">
        <f t="shared" si="27"/>
        <v>21</v>
      </c>
      <c r="I381" s="258" t="s">
        <v>418</v>
      </c>
      <c r="J381" s="311">
        <v>524694</v>
      </c>
      <c r="K381" s="311">
        <v>218783</v>
      </c>
      <c r="L381" s="317">
        <v>18.7</v>
      </c>
      <c r="M381" s="317"/>
      <c r="N381" s="319"/>
      <c r="O381" s="319"/>
      <c r="P381" s="320"/>
      <c r="Q381" s="321" t="str">
        <f t="shared" si="28"/>
        <v/>
      </c>
      <c r="R381" s="322" t="str">
        <f t="shared" si="29"/>
        <v/>
      </c>
    </row>
    <row r="382" spans="1:18" ht="16.149999999999999" thickBot="1" x14ac:dyDescent="0.5">
      <c r="A382" s="311" t="s">
        <v>525</v>
      </c>
      <c r="B382" s="311">
        <v>19</v>
      </c>
      <c r="C382" s="311">
        <v>3</v>
      </c>
      <c r="D382" s="329" t="s">
        <v>342</v>
      </c>
      <c r="E382" s="313">
        <v>44664</v>
      </c>
      <c r="F382" s="314">
        <f t="shared" si="25"/>
        <v>13.142857142857142</v>
      </c>
      <c r="G382" s="315">
        <f t="shared" si="26"/>
        <v>43</v>
      </c>
      <c r="H382" s="315">
        <f t="shared" si="27"/>
        <v>21</v>
      </c>
      <c r="I382" s="259" t="s">
        <v>170</v>
      </c>
      <c r="J382" s="311">
        <v>524695</v>
      </c>
      <c r="K382" s="311">
        <v>218783</v>
      </c>
      <c r="L382" s="317">
        <v>18.7</v>
      </c>
      <c r="M382" s="317"/>
      <c r="N382" s="319"/>
      <c r="O382" s="319"/>
      <c r="P382" s="320"/>
      <c r="Q382" s="321" t="str">
        <f t="shared" si="28"/>
        <v/>
      </c>
      <c r="R382" s="322" t="str">
        <f t="shared" si="29"/>
        <v/>
      </c>
    </row>
    <row r="383" spans="1:18" ht="15.75" x14ac:dyDescent="0.45">
      <c r="A383" s="311" t="s">
        <v>526</v>
      </c>
      <c r="B383" s="311">
        <v>20</v>
      </c>
      <c r="C383" s="311">
        <v>4</v>
      </c>
      <c r="D383" s="329" t="s">
        <v>342</v>
      </c>
      <c r="E383" s="313">
        <v>44664</v>
      </c>
      <c r="F383" s="314">
        <f t="shared" si="25"/>
        <v>13.142857142857142</v>
      </c>
      <c r="G383" s="315">
        <f t="shared" si="26"/>
        <v>43</v>
      </c>
      <c r="H383" s="315">
        <f t="shared" si="27"/>
        <v>21</v>
      </c>
      <c r="I383" s="259" t="s">
        <v>170</v>
      </c>
      <c r="J383" s="311">
        <v>524696</v>
      </c>
      <c r="K383" s="311">
        <v>218783</v>
      </c>
      <c r="L383" s="317">
        <v>18.899999999999999</v>
      </c>
      <c r="M383" s="317"/>
      <c r="N383" s="319"/>
      <c r="O383" s="319"/>
      <c r="P383" s="320"/>
      <c r="Q383" s="321" t="str">
        <f t="shared" si="28"/>
        <v/>
      </c>
      <c r="R383" s="322" t="str">
        <f t="shared" si="29"/>
        <v/>
      </c>
    </row>
    <row r="384" spans="1:18" ht="15.75" x14ac:dyDescent="0.45">
      <c r="A384" s="311" t="s">
        <v>527</v>
      </c>
      <c r="B384" s="311">
        <v>21</v>
      </c>
      <c r="C384" s="311">
        <v>0</v>
      </c>
      <c r="D384" s="330" t="s">
        <v>343</v>
      </c>
      <c r="E384" s="313">
        <v>44664</v>
      </c>
      <c r="F384" s="314">
        <f t="shared" si="25"/>
        <v>13.142857142857142</v>
      </c>
      <c r="G384" s="315">
        <f t="shared" si="26"/>
        <v>43</v>
      </c>
      <c r="H384" s="315">
        <f t="shared" si="27"/>
        <v>21</v>
      </c>
      <c r="I384" s="263" t="s">
        <v>171</v>
      </c>
      <c r="J384" s="311">
        <v>524697</v>
      </c>
      <c r="K384" s="311">
        <v>218784</v>
      </c>
      <c r="L384" s="317">
        <v>20.3</v>
      </c>
      <c r="M384" s="317">
        <v>23.2</v>
      </c>
      <c r="N384" s="319">
        <v>5.8</v>
      </c>
      <c r="O384" s="319">
        <v>5</v>
      </c>
      <c r="P384" s="320"/>
      <c r="Q384" s="321">
        <f t="shared" si="28"/>
        <v>14.285714285714279</v>
      </c>
      <c r="R384" s="322">
        <f t="shared" si="29"/>
        <v>72.5</v>
      </c>
    </row>
    <row r="385" spans="1:18" ht="15.75" x14ac:dyDescent="0.45">
      <c r="A385" s="311" t="s">
        <v>528</v>
      </c>
      <c r="B385" s="311">
        <v>22</v>
      </c>
      <c r="C385" s="311">
        <v>1</v>
      </c>
      <c r="D385" s="330" t="s">
        <v>343</v>
      </c>
      <c r="E385" s="313">
        <v>44664</v>
      </c>
      <c r="F385" s="314">
        <f t="shared" si="25"/>
        <v>13.142857142857142</v>
      </c>
      <c r="G385" s="315">
        <f t="shared" si="26"/>
        <v>43</v>
      </c>
      <c r="H385" s="315">
        <f t="shared" si="27"/>
        <v>21</v>
      </c>
      <c r="I385" s="265" t="s">
        <v>170</v>
      </c>
      <c r="J385" s="311">
        <v>524698</v>
      </c>
      <c r="K385" s="311">
        <v>218784</v>
      </c>
      <c r="L385" s="317">
        <v>19.7</v>
      </c>
      <c r="M385" s="317"/>
      <c r="N385" s="319"/>
      <c r="O385" s="319"/>
      <c r="P385" s="320"/>
      <c r="Q385" s="321" t="str">
        <f t="shared" si="28"/>
        <v/>
      </c>
      <c r="R385" s="322" t="str">
        <f t="shared" si="29"/>
        <v/>
      </c>
    </row>
    <row r="386" spans="1:18" ht="15.75" x14ac:dyDescent="0.45">
      <c r="A386" s="311" t="s">
        <v>529</v>
      </c>
      <c r="B386" s="311">
        <v>23</v>
      </c>
      <c r="C386" s="311">
        <v>2</v>
      </c>
      <c r="D386" s="330" t="s">
        <v>343</v>
      </c>
      <c r="E386" s="313">
        <v>44664</v>
      </c>
      <c r="F386" s="314">
        <f t="shared" si="25"/>
        <v>13.142857142857142</v>
      </c>
      <c r="G386" s="315">
        <f t="shared" si="26"/>
        <v>43</v>
      </c>
      <c r="H386" s="315">
        <f t="shared" si="27"/>
        <v>21</v>
      </c>
      <c r="I386" s="264" t="s">
        <v>418</v>
      </c>
      <c r="J386" s="311">
        <v>524699</v>
      </c>
      <c r="K386" s="311">
        <v>218784</v>
      </c>
      <c r="L386" s="317">
        <v>18.899999999999999</v>
      </c>
      <c r="M386" s="317"/>
      <c r="N386" s="319"/>
      <c r="O386" s="319"/>
      <c r="P386" s="320"/>
      <c r="Q386" s="321" t="str">
        <f t="shared" si="28"/>
        <v/>
      </c>
      <c r="R386" s="322" t="str">
        <f t="shared" si="29"/>
        <v/>
      </c>
    </row>
    <row r="387" spans="1:18" ht="15.75" x14ac:dyDescent="0.45">
      <c r="A387" s="311" t="s">
        <v>531</v>
      </c>
      <c r="B387" s="311">
        <v>25</v>
      </c>
      <c r="C387" s="311">
        <v>4</v>
      </c>
      <c r="D387" s="330" t="s">
        <v>343</v>
      </c>
      <c r="E387" s="313">
        <v>44664</v>
      </c>
      <c r="F387" s="314">
        <f t="shared" si="25"/>
        <v>13.142857142857142</v>
      </c>
      <c r="G387" s="315">
        <f t="shared" si="26"/>
        <v>43</v>
      </c>
      <c r="H387" s="315">
        <f t="shared" si="27"/>
        <v>21</v>
      </c>
      <c r="I387" s="265" t="s">
        <v>170</v>
      </c>
      <c r="J387" s="311">
        <v>524701</v>
      </c>
      <c r="K387" s="311">
        <v>218784</v>
      </c>
      <c r="L387" s="317">
        <v>21.7</v>
      </c>
      <c r="M387" s="317">
        <v>23.8</v>
      </c>
      <c r="N387" s="319">
        <v>6.1</v>
      </c>
      <c r="O387" s="319">
        <v>5.6</v>
      </c>
      <c r="P387" s="320"/>
      <c r="Q387" s="321">
        <f t="shared" si="28"/>
        <v>9.6774193548387224</v>
      </c>
      <c r="R387" s="322">
        <f t="shared" si="29"/>
        <v>95.647999999999982</v>
      </c>
    </row>
    <row r="388" spans="1:18" ht="15.75" x14ac:dyDescent="0.45">
      <c r="A388" s="311" t="s">
        <v>532</v>
      </c>
      <c r="B388" s="311">
        <v>26</v>
      </c>
      <c r="C388" s="311">
        <v>0</v>
      </c>
      <c r="D388" s="331" t="s">
        <v>344</v>
      </c>
      <c r="E388" s="313">
        <v>44664</v>
      </c>
      <c r="F388" s="314">
        <f t="shared" si="25"/>
        <v>13.142857142857142</v>
      </c>
      <c r="G388" s="315">
        <f t="shared" si="26"/>
        <v>43</v>
      </c>
      <c r="H388" s="315">
        <f t="shared" si="27"/>
        <v>21</v>
      </c>
      <c r="I388" s="265" t="s">
        <v>170</v>
      </c>
      <c r="J388" s="311">
        <v>524702</v>
      </c>
      <c r="K388" s="311">
        <v>218785</v>
      </c>
      <c r="L388" s="317">
        <v>19.7</v>
      </c>
      <c r="M388" s="317"/>
      <c r="N388" s="317"/>
      <c r="O388" s="319"/>
      <c r="P388" s="320"/>
      <c r="Q388" s="321" t="str">
        <f t="shared" si="28"/>
        <v/>
      </c>
      <c r="R388" s="322" t="str">
        <f t="shared" si="29"/>
        <v/>
      </c>
    </row>
    <row r="389" spans="1:18" ht="15.75" x14ac:dyDescent="0.45">
      <c r="A389" s="311" t="s">
        <v>533</v>
      </c>
      <c r="B389" s="311">
        <v>27</v>
      </c>
      <c r="C389" s="311">
        <v>1</v>
      </c>
      <c r="D389" s="331" t="s">
        <v>344</v>
      </c>
      <c r="E389" s="313">
        <v>44664</v>
      </c>
      <c r="F389" s="314">
        <f t="shared" si="25"/>
        <v>13.142857142857142</v>
      </c>
      <c r="G389" s="315">
        <f t="shared" si="26"/>
        <v>43</v>
      </c>
      <c r="H389" s="315">
        <f t="shared" si="27"/>
        <v>21</v>
      </c>
      <c r="I389" s="264" t="s">
        <v>418</v>
      </c>
      <c r="J389" s="311">
        <v>524703</v>
      </c>
      <c r="K389" s="311">
        <v>218785</v>
      </c>
      <c r="L389" s="317">
        <v>19.399999999999999</v>
      </c>
      <c r="M389" s="317"/>
      <c r="N389" s="317"/>
      <c r="O389" s="319"/>
      <c r="P389" s="320"/>
      <c r="Q389" s="321" t="str">
        <f t="shared" si="28"/>
        <v/>
      </c>
      <c r="R389" s="322" t="str">
        <f t="shared" si="29"/>
        <v/>
      </c>
    </row>
    <row r="390" spans="1:18" ht="15.75" x14ac:dyDescent="0.45">
      <c r="A390" s="311" t="s">
        <v>535</v>
      </c>
      <c r="B390" s="311">
        <v>29</v>
      </c>
      <c r="C390" s="311">
        <v>3</v>
      </c>
      <c r="D390" s="331" t="s">
        <v>344</v>
      </c>
      <c r="E390" s="313">
        <v>44664</v>
      </c>
      <c r="F390" s="314">
        <f t="shared" si="25"/>
        <v>13.142857142857142</v>
      </c>
      <c r="G390" s="315">
        <f t="shared" si="26"/>
        <v>43</v>
      </c>
      <c r="H390" s="315">
        <f t="shared" si="27"/>
        <v>21</v>
      </c>
      <c r="I390" s="265" t="s">
        <v>170</v>
      </c>
      <c r="J390" s="311">
        <v>524705</v>
      </c>
      <c r="K390" s="311">
        <v>218785</v>
      </c>
      <c r="L390" s="317">
        <v>17.600000000000001</v>
      </c>
      <c r="M390" s="317"/>
      <c r="N390" s="317"/>
      <c r="O390" s="319"/>
      <c r="P390" s="320"/>
      <c r="Q390" s="321" t="str">
        <f t="shared" si="28"/>
        <v/>
      </c>
      <c r="R390" s="322" t="str">
        <f t="shared" si="29"/>
        <v/>
      </c>
    </row>
    <row r="391" spans="1:18" ht="15.75" x14ac:dyDescent="0.45">
      <c r="A391" s="311" t="s">
        <v>508</v>
      </c>
      <c r="B391" s="311">
        <v>2</v>
      </c>
      <c r="C391" s="311">
        <v>1</v>
      </c>
      <c r="D391" s="312" t="s">
        <v>337</v>
      </c>
      <c r="E391" s="313">
        <v>44666</v>
      </c>
      <c r="F391" s="314">
        <f t="shared" si="25"/>
        <v>13.428571428571429</v>
      </c>
      <c r="G391" s="315">
        <f t="shared" si="26"/>
        <v>45</v>
      </c>
      <c r="H391" s="315">
        <f t="shared" si="27"/>
        <v>23</v>
      </c>
      <c r="I391" s="261" t="s">
        <v>171</v>
      </c>
      <c r="J391" s="311">
        <v>524678</v>
      </c>
      <c r="K391" s="311">
        <v>218780</v>
      </c>
      <c r="L391" s="317">
        <v>20.2</v>
      </c>
      <c r="M391" s="317"/>
      <c r="N391" s="319"/>
      <c r="O391" s="319"/>
      <c r="P391" s="320"/>
      <c r="Q391" s="321" t="str">
        <f t="shared" si="28"/>
        <v/>
      </c>
      <c r="R391" s="322" t="str">
        <f t="shared" si="29"/>
        <v/>
      </c>
    </row>
    <row r="392" spans="1:18" ht="15.75" x14ac:dyDescent="0.45">
      <c r="A392" s="311" t="s">
        <v>509</v>
      </c>
      <c r="B392" s="311">
        <v>3</v>
      </c>
      <c r="C392" s="311">
        <v>2</v>
      </c>
      <c r="D392" s="312" t="s">
        <v>337</v>
      </c>
      <c r="E392" s="313">
        <v>44666</v>
      </c>
      <c r="F392" s="314">
        <f t="shared" si="25"/>
        <v>13.428571428571429</v>
      </c>
      <c r="G392" s="315">
        <f t="shared" si="26"/>
        <v>45</v>
      </c>
      <c r="H392" s="315">
        <f t="shared" si="27"/>
        <v>23</v>
      </c>
      <c r="I392" s="341" t="s">
        <v>170</v>
      </c>
      <c r="J392" s="311">
        <v>524679</v>
      </c>
      <c r="K392" s="311">
        <v>218780</v>
      </c>
      <c r="L392" s="317">
        <v>22</v>
      </c>
      <c r="M392" s="317"/>
      <c r="N392" s="319"/>
      <c r="O392" s="319"/>
      <c r="P392" s="320"/>
      <c r="Q392" s="321" t="str">
        <f t="shared" si="28"/>
        <v/>
      </c>
      <c r="R392" s="322" t="str">
        <f t="shared" si="29"/>
        <v/>
      </c>
    </row>
    <row r="393" spans="1:18" ht="15.75" x14ac:dyDescent="0.45">
      <c r="A393" s="311" t="s">
        <v>510</v>
      </c>
      <c r="B393" s="311">
        <v>4</v>
      </c>
      <c r="C393" s="311">
        <v>3</v>
      </c>
      <c r="D393" s="312" t="s">
        <v>337</v>
      </c>
      <c r="E393" s="313">
        <v>44666</v>
      </c>
      <c r="F393" s="314">
        <f t="shared" si="25"/>
        <v>13.428571428571429</v>
      </c>
      <c r="G393" s="315">
        <f t="shared" si="26"/>
        <v>45</v>
      </c>
      <c r="H393" s="315">
        <f t="shared" si="27"/>
        <v>23</v>
      </c>
      <c r="I393" s="264" t="s">
        <v>418</v>
      </c>
      <c r="J393" s="311">
        <v>524680</v>
      </c>
      <c r="K393" s="311">
        <v>218780</v>
      </c>
      <c r="L393" s="317">
        <v>19.899999999999999</v>
      </c>
      <c r="M393" s="317"/>
      <c r="N393" s="319"/>
      <c r="O393" s="319"/>
      <c r="P393" s="320"/>
      <c r="Q393" s="321" t="str">
        <f t="shared" si="28"/>
        <v/>
      </c>
      <c r="R393" s="322" t="str">
        <f t="shared" si="29"/>
        <v/>
      </c>
    </row>
    <row r="394" spans="1:18" ht="15.75" x14ac:dyDescent="0.45">
      <c r="A394" s="311" t="s">
        <v>511</v>
      </c>
      <c r="B394" s="311">
        <v>5</v>
      </c>
      <c r="C394" s="311">
        <v>4</v>
      </c>
      <c r="D394" s="312" t="s">
        <v>337</v>
      </c>
      <c r="E394" s="313">
        <v>44666</v>
      </c>
      <c r="F394" s="314">
        <f t="shared" si="25"/>
        <v>13.428571428571429</v>
      </c>
      <c r="G394" s="315">
        <f t="shared" si="26"/>
        <v>45</v>
      </c>
      <c r="H394" s="315">
        <f t="shared" si="27"/>
        <v>23</v>
      </c>
      <c r="I394" s="262"/>
      <c r="J394" s="311">
        <v>524681</v>
      </c>
      <c r="K394" s="311">
        <v>218780</v>
      </c>
      <c r="L394" s="317">
        <v>22.6</v>
      </c>
      <c r="M394" s="317"/>
      <c r="N394" s="319"/>
      <c r="O394" s="319"/>
      <c r="P394" s="320"/>
      <c r="Q394" s="321" t="str">
        <f t="shared" si="28"/>
        <v/>
      </c>
      <c r="R394" s="322" t="str">
        <f t="shared" si="29"/>
        <v/>
      </c>
    </row>
    <row r="395" spans="1:18" ht="15.75" x14ac:dyDescent="0.45">
      <c r="A395" s="311" t="s">
        <v>512</v>
      </c>
      <c r="B395" s="311">
        <v>6</v>
      </c>
      <c r="C395" s="311">
        <v>0</v>
      </c>
      <c r="D395" s="327" t="s">
        <v>339</v>
      </c>
      <c r="E395" s="313">
        <v>44666</v>
      </c>
      <c r="F395" s="314">
        <f t="shared" si="25"/>
        <v>13.428571428571429</v>
      </c>
      <c r="G395" s="315">
        <f t="shared" si="26"/>
        <v>45</v>
      </c>
      <c r="H395" s="315">
        <f t="shared" si="27"/>
        <v>23</v>
      </c>
      <c r="I395" s="265"/>
      <c r="J395" s="311">
        <v>524682</v>
      </c>
      <c r="K395" s="311">
        <v>218781</v>
      </c>
      <c r="L395" s="317">
        <v>21.4</v>
      </c>
      <c r="M395" s="317"/>
      <c r="N395" s="319"/>
      <c r="O395" s="319"/>
      <c r="P395" s="320"/>
      <c r="Q395" s="321" t="str">
        <f t="shared" si="28"/>
        <v/>
      </c>
      <c r="R395" s="322" t="str">
        <f t="shared" si="29"/>
        <v/>
      </c>
    </row>
    <row r="396" spans="1:18" ht="15.75" x14ac:dyDescent="0.45">
      <c r="A396" s="311" t="s">
        <v>513</v>
      </c>
      <c r="B396" s="311">
        <v>7</v>
      </c>
      <c r="C396" s="311">
        <v>1</v>
      </c>
      <c r="D396" s="327" t="s">
        <v>339</v>
      </c>
      <c r="E396" s="313">
        <v>44666</v>
      </c>
      <c r="F396" s="314">
        <f t="shared" si="25"/>
        <v>13.428571428571429</v>
      </c>
      <c r="G396" s="315">
        <f t="shared" si="26"/>
        <v>45</v>
      </c>
      <c r="H396" s="315">
        <f t="shared" si="27"/>
        <v>23</v>
      </c>
      <c r="I396" s="265" t="s">
        <v>170</v>
      </c>
      <c r="J396" s="311">
        <v>524683</v>
      </c>
      <c r="K396" s="311">
        <v>218781</v>
      </c>
      <c r="L396" s="317">
        <v>20.9</v>
      </c>
      <c r="M396" s="317"/>
      <c r="N396" s="319"/>
      <c r="O396" s="319"/>
      <c r="P396" s="320"/>
      <c r="Q396" s="321" t="str">
        <f t="shared" si="28"/>
        <v/>
      </c>
      <c r="R396" s="322" t="str">
        <f t="shared" si="29"/>
        <v/>
      </c>
    </row>
    <row r="397" spans="1:18" ht="15.75" x14ac:dyDescent="0.45">
      <c r="A397" s="311" t="s">
        <v>514</v>
      </c>
      <c r="B397" s="311">
        <v>8</v>
      </c>
      <c r="C397" s="311">
        <v>2</v>
      </c>
      <c r="D397" s="327" t="s">
        <v>339</v>
      </c>
      <c r="E397" s="313">
        <v>44666</v>
      </c>
      <c r="F397" s="314">
        <f t="shared" si="25"/>
        <v>13.428571428571429</v>
      </c>
      <c r="G397" s="315">
        <f t="shared" si="26"/>
        <v>45</v>
      </c>
      <c r="H397" s="315">
        <f t="shared" si="27"/>
        <v>23</v>
      </c>
      <c r="I397" s="265" t="s">
        <v>170</v>
      </c>
      <c r="J397" s="311">
        <v>524684</v>
      </c>
      <c r="K397" s="311">
        <v>218781</v>
      </c>
      <c r="L397" s="317">
        <v>22.7</v>
      </c>
      <c r="M397" s="317"/>
      <c r="N397" s="319"/>
      <c r="O397" s="319"/>
      <c r="P397" s="320"/>
      <c r="Q397" s="321" t="str">
        <f t="shared" si="28"/>
        <v/>
      </c>
      <c r="R397" s="322" t="str">
        <f t="shared" si="29"/>
        <v/>
      </c>
    </row>
    <row r="398" spans="1:18" ht="15.75" x14ac:dyDescent="0.45">
      <c r="A398" s="311" t="s">
        <v>515</v>
      </c>
      <c r="B398" s="311">
        <v>9</v>
      </c>
      <c r="C398" s="311">
        <v>3</v>
      </c>
      <c r="D398" s="327" t="s">
        <v>339</v>
      </c>
      <c r="E398" s="313">
        <v>44666</v>
      </c>
      <c r="F398" s="314">
        <f t="shared" si="25"/>
        <v>13.428571428571429</v>
      </c>
      <c r="G398" s="315">
        <f t="shared" si="26"/>
        <v>45</v>
      </c>
      <c r="H398" s="315">
        <f t="shared" si="27"/>
        <v>23</v>
      </c>
      <c r="I398" s="263"/>
      <c r="J398" s="311">
        <v>524685</v>
      </c>
      <c r="K398" s="311">
        <v>218781</v>
      </c>
      <c r="L398" s="317">
        <v>21.3</v>
      </c>
      <c r="M398" s="317"/>
      <c r="N398" s="319"/>
      <c r="O398" s="319"/>
      <c r="P398" s="320"/>
      <c r="Q398" s="321" t="str">
        <f t="shared" si="28"/>
        <v/>
      </c>
      <c r="R398" s="322" t="str">
        <f t="shared" si="29"/>
        <v/>
      </c>
    </row>
    <row r="399" spans="1:18" ht="15.75" x14ac:dyDescent="0.45">
      <c r="A399" s="311" t="s">
        <v>516</v>
      </c>
      <c r="B399" s="311">
        <v>10</v>
      </c>
      <c r="C399" s="311">
        <v>4</v>
      </c>
      <c r="D399" s="327" t="s">
        <v>339</v>
      </c>
      <c r="E399" s="313">
        <v>44666</v>
      </c>
      <c r="F399" s="314">
        <f t="shared" si="25"/>
        <v>13.428571428571429</v>
      </c>
      <c r="G399" s="315">
        <f t="shared" si="26"/>
        <v>45</v>
      </c>
      <c r="H399" s="315">
        <f t="shared" si="27"/>
        <v>23</v>
      </c>
      <c r="I399" s="262"/>
      <c r="J399" s="311">
        <v>524686</v>
      </c>
      <c r="K399" s="311">
        <v>218781</v>
      </c>
      <c r="L399" s="317">
        <v>21.9</v>
      </c>
      <c r="M399" s="317"/>
      <c r="N399" s="319"/>
      <c r="O399" s="319"/>
      <c r="P399" s="320"/>
      <c r="Q399" s="321" t="str">
        <f t="shared" si="28"/>
        <v/>
      </c>
      <c r="R399" s="322" t="str">
        <f t="shared" si="29"/>
        <v/>
      </c>
    </row>
    <row r="400" spans="1:18" ht="16.149999999999999" thickBot="1" x14ac:dyDescent="0.5">
      <c r="A400" s="311" t="s">
        <v>517</v>
      </c>
      <c r="B400" s="311">
        <v>11</v>
      </c>
      <c r="C400" s="311">
        <v>0</v>
      </c>
      <c r="D400" s="328" t="s">
        <v>341</v>
      </c>
      <c r="E400" s="313">
        <v>44666</v>
      </c>
      <c r="F400" s="314">
        <f t="shared" si="25"/>
        <v>13.428571428571429</v>
      </c>
      <c r="G400" s="315">
        <f t="shared" si="26"/>
        <v>45</v>
      </c>
      <c r="H400" s="315">
        <f t="shared" si="27"/>
        <v>23</v>
      </c>
      <c r="I400" s="337" t="s">
        <v>171</v>
      </c>
      <c r="J400" s="311">
        <v>524687</v>
      </c>
      <c r="K400" s="311">
        <v>218782</v>
      </c>
      <c r="L400" s="317">
        <v>17.399999999999999</v>
      </c>
      <c r="M400" s="317"/>
      <c r="N400" s="319"/>
      <c r="O400" s="319"/>
      <c r="P400" s="320"/>
      <c r="Q400" s="321" t="str">
        <f t="shared" si="28"/>
        <v/>
      </c>
      <c r="R400" s="322" t="str">
        <f t="shared" si="29"/>
        <v/>
      </c>
    </row>
    <row r="401" spans="1:18" ht="16.149999999999999" thickBot="1" x14ac:dyDescent="0.5">
      <c r="A401" s="311" t="s">
        <v>518</v>
      </c>
      <c r="B401" s="311">
        <v>12</v>
      </c>
      <c r="C401" s="311">
        <v>1</v>
      </c>
      <c r="D401" s="328" t="s">
        <v>341</v>
      </c>
      <c r="E401" s="313">
        <v>44666</v>
      </c>
      <c r="F401" s="314">
        <f t="shared" si="25"/>
        <v>13.428571428571429</v>
      </c>
      <c r="G401" s="315">
        <f t="shared" si="26"/>
        <v>45</v>
      </c>
      <c r="H401" s="315">
        <f t="shared" si="27"/>
        <v>23</v>
      </c>
      <c r="I401" s="342" t="s">
        <v>418</v>
      </c>
      <c r="J401" s="311">
        <v>524688</v>
      </c>
      <c r="K401" s="311">
        <v>218782</v>
      </c>
      <c r="L401" s="317">
        <v>22.8</v>
      </c>
      <c r="M401" s="317"/>
      <c r="N401" s="319"/>
      <c r="O401" s="319"/>
      <c r="P401" s="320"/>
      <c r="Q401" s="321" t="str">
        <f t="shared" si="28"/>
        <v/>
      </c>
      <c r="R401" s="322" t="str">
        <f t="shared" si="29"/>
        <v/>
      </c>
    </row>
    <row r="402" spans="1:18" ht="16.149999999999999" thickBot="1" x14ac:dyDescent="0.5">
      <c r="A402" s="311" t="s">
        <v>519</v>
      </c>
      <c r="B402" s="311">
        <v>13</v>
      </c>
      <c r="C402" s="311">
        <v>2</v>
      </c>
      <c r="D402" s="328" t="s">
        <v>341</v>
      </c>
      <c r="E402" s="313">
        <v>44666</v>
      </c>
      <c r="F402" s="314">
        <f t="shared" si="25"/>
        <v>13.428571428571429</v>
      </c>
      <c r="G402" s="315">
        <f t="shared" si="26"/>
        <v>45</v>
      </c>
      <c r="H402" s="315">
        <f t="shared" si="27"/>
        <v>23</v>
      </c>
      <c r="I402" s="337" t="s">
        <v>171</v>
      </c>
      <c r="J402" s="311">
        <v>524689</v>
      </c>
      <c r="K402" s="311">
        <v>218782</v>
      </c>
      <c r="L402" s="317">
        <v>23.4</v>
      </c>
      <c r="M402" s="317"/>
      <c r="N402" s="319"/>
      <c r="O402" s="319"/>
      <c r="P402" s="320"/>
      <c r="Q402" s="321" t="str">
        <f t="shared" si="28"/>
        <v/>
      </c>
      <c r="R402" s="322" t="str">
        <f t="shared" si="29"/>
        <v/>
      </c>
    </row>
    <row r="403" spans="1:18" ht="16.149999999999999" thickBot="1" x14ac:dyDescent="0.5">
      <c r="A403" s="311" t="s">
        <v>520</v>
      </c>
      <c r="B403" s="311">
        <v>14</v>
      </c>
      <c r="C403" s="311">
        <v>3</v>
      </c>
      <c r="D403" s="328" t="s">
        <v>341</v>
      </c>
      <c r="E403" s="313">
        <v>44666</v>
      </c>
      <c r="F403" s="314">
        <f t="shared" si="25"/>
        <v>13.428571428571429</v>
      </c>
      <c r="G403" s="315">
        <f t="shared" si="26"/>
        <v>45</v>
      </c>
      <c r="H403" s="315">
        <f t="shared" si="27"/>
        <v>23</v>
      </c>
      <c r="I403" s="337" t="s">
        <v>171</v>
      </c>
      <c r="J403" s="311">
        <v>524690</v>
      </c>
      <c r="K403" s="311">
        <v>218782</v>
      </c>
      <c r="L403" s="317">
        <v>20.5</v>
      </c>
      <c r="M403" s="317">
        <v>23.7</v>
      </c>
      <c r="N403" s="319">
        <v>9.6</v>
      </c>
      <c r="O403" s="319">
        <v>8.9</v>
      </c>
      <c r="P403" s="320"/>
      <c r="Q403" s="321">
        <f t="shared" si="28"/>
        <v>15.609756097560968</v>
      </c>
      <c r="R403" s="322">
        <f t="shared" si="29"/>
        <v>380.20800000000003</v>
      </c>
    </row>
    <row r="404" spans="1:18" ht="16.149999999999999" thickBot="1" x14ac:dyDescent="0.5">
      <c r="A404" s="311" t="s">
        <v>521</v>
      </c>
      <c r="B404" s="311">
        <v>15</v>
      </c>
      <c r="C404" s="311">
        <v>4</v>
      </c>
      <c r="D404" s="328" t="s">
        <v>341</v>
      </c>
      <c r="E404" s="313">
        <v>44666</v>
      </c>
      <c r="F404" s="314">
        <f t="shared" si="25"/>
        <v>13.428571428571429</v>
      </c>
      <c r="G404" s="315">
        <f t="shared" si="26"/>
        <v>45</v>
      </c>
      <c r="H404" s="315">
        <f t="shared" si="27"/>
        <v>23</v>
      </c>
      <c r="I404" s="267"/>
      <c r="J404" s="311">
        <v>524691</v>
      </c>
      <c r="K404" s="311">
        <v>218782</v>
      </c>
      <c r="L404" s="317">
        <v>23.5</v>
      </c>
      <c r="M404" s="317"/>
      <c r="N404" s="319"/>
      <c r="O404" s="319"/>
      <c r="P404" s="320"/>
      <c r="Q404" s="321" t="str">
        <f t="shared" si="28"/>
        <v/>
      </c>
      <c r="R404" s="322" t="str">
        <f t="shared" si="29"/>
        <v/>
      </c>
    </row>
    <row r="405" spans="1:18" ht="16.149999999999999" thickBot="1" x14ac:dyDescent="0.5">
      <c r="A405" s="311" t="s">
        <v>523</v>
      </c>
      <c r="B405" s="311">
        <v>17</v>
      </c>
      <c r="C405" s="311">
        <v>1</v>
      </c>
      <c r="D405" s="329" t="s">
        <v>342</v>
      </c>
      <c r="E405" s="313">
        <v>44666</v>
      </c>
      <c r="F405" s="314">
        <f t="shared" si="25"/>
        <v>13.428571428571429</v>
      </c>
      <c r="G405" s="315">
        <f t="shared" si="26"/>
        <v>45</v>
      </c>
      <c r="H405" s="315">
        <f t="shared" si="27"/>
        <v>23</v>
      </c>
      <c r="I405" s="336" t="s">
        <v>171</v>
      </c>
      <c r="J405" s="311">
        <v>524693</v>
      </c>
      <c r="K405" s="311">
        <v>218783</v>
      </c>
      <c r="L405" s="317">
        <v>20.2</v>
      </c>
      <c r="M405" s="317">
        <v>22.7</v>
      </c>
      <c r="N405" s="319">
        <v>11.8</v>
      </c>
      <c r="O405" s="319">
        <v>8.6999999999999993</v>
      </c>
      <c r="P405" s="320"/>
      <c r="Q405" s="321">
        <f t="shared" si="28"/>
        <v>12.376237623762387</v>
      </c>
      <c r="R405" s="322">
        <f t="shared" si="29"/>
        <v>446.57099999999997</v>
      </c>
    </row>
    <row r="406" spans="1:18" ht="16.149999999999999" thickBot="1" x14ac:dyDescent="0.5">
      <c r="A406" s="311" t="s">
        <v>524</v>
      </c>
      <c r="B406" s="311">
        <v>18</v>
      </c>
      <c r="C406" s="311">
        <v>2</v>
      </c>
      <c r="D406" s="329" t="s">
        <v>342</v>
      </c>
      <c r="E406" s="313">
        <v>44666</v>
      </c>
      <c r="F406" s="314">
        <f t="shared" si="25"/>
        <v>13.428571428571429</v>
      </c>
      <c r="G406" s="315">
        <f t="shared" si="26"/>
        <v>45</v>
      </c>
      <c r="H406" s="315">
        <f t="shared" si="27"/>
        <v>23</v>
      </c>
      <c r="I406" s="258" t="s">
        <v>418</v>
      </c>
      <c r="J406" s="311">
        <v>524694</v>
      </c>
      <c r="K406" s="311">
        <v>218783</v>
      </c>
      <c r="L406" s="317">
        <v>18.7</v>
      </c>
      <c r="M406" s="317"/>
      <c r="N406" s="319"/>
      <c r="O406" s="319"/>
      <c r="P406" s="320"/>
      <c r="Q406" s="321" t="str">
        <f t="shared" si="28"/>
        <v/>
      </c>
      <c r="R406" s="322" t="str">
        <f t="shared" si="29"/>
        <v/>
      </c>
    </row>
    <row r="407" spans="1:18" ht="16.149999999999999" thickBot="1" x14ac:dyDescent="0.5">
      <c r="A407" s="311" t="s">
        <v>525</v>
      </c>
      <c r="B407" s="311">
        <v>19</v>
      </c>
      <c r="C407" s="311">
        <v>3</v>
      </c>
      <c r="D407" s="329" t="s">
        <v>342</v>
      </c>
      <c r="E407" s="313">
        <v>44666</v>
      </c>
      <c r="F407" s="314">
        <f t="shared" si="25"/>
        <v>13.428571428571429</v>
      </c>
      <c r="G407" s="315">
        <f t="shared" si="26"/>
        <v>45</v>
      </c>
      <c r="H407" s="315">
        <f t="shared" si="27"/>
        <v>23</v>
      </c>
      <c r="I407" s="259" t="s">
        <v>170</v>
      </c>
      <c r="J407" s="311">
        <v>524695</v>
      </c>
      <c r="K407" s="311">
        <v>218783</v>
      </c>
      <c r="L407" s="317">
        <v>18.7</v>
      </c>
      <c r="M407" s="317"/>
      <c r="N407" s="319"/>
      <c r="O407" s="319"/>
      <c r="P407" s="320"/>
      <c r="Q407" s="321" t="str">
        <f t="shared" si="28"/>
        <v/>
      </c>
      <c r="R407" s="322" t="str">
        <f t="shared" si="29"/>
        <v/>
      </c>
    </row>
    <row r="408" spans="1:18" ht="16.149999999999999" thickBot="1" x14ac:dyDescent="0.5">
      <c r="A408" s="311" t="s">
        <v>526</v>
      </c>
      <c r="B408" s="311">
        <v>20</v>
      </c>
      <c r="C408" s="311">
        <v>4</v>
      </c>
      <c r="D408" s="329" t="s">
        <v>342</v>
      </c>
      <c r="E408" s="313">
        <v>44666</v>
      </c>
      <c r="F408" s="314">
        <f t="shared" si="25"/>
        <v>13.428571428571429</v>
      </c>
      <c r="G408" s="315">
        <f t="shared" si="26"/>
        <v>45</v>
      </c>
      <c r="H408" s="315">
        <f t="shared" si="27"/>
        <v>23</v>
      </c>
      <c r="I408" s="259" t="s">
        <v>170</v>
      </c>
      <c r="J408" s="311">
        <v>524696</v>
      </c>
      <c r="K408" s="311">
        <v>218783</v>
      </c>
      <c r="L408" s="317">
        <v>18.899999999999999</v>
      </c>
      <c r="M408" s="317"/>
      <c r="N408" s="319"/>
      <c r="O408" s="319"/>
      <c r="P408" s="320"/>
      <c r="Q408" s="321" t="str">
        <f t="shared" si="28"/>
        <v/>
      </c>
      <c r="R408" s="322" t="str">
        <f t="shared" si="29"/>
        <v/>
      </c>
    </row>
    <row r="409" spans="1:18" ht="16.149999999999999" thickBot="1" x14ac:dyDescent="0.5">
      <c r="A409" s="311" t="s">
        <v>527</v>
      </c>
      <c r="B409" s="311">
        <v>21</v>
      </c>
      <c r="C409" s="311">
        <v>0</v>
      </c>
      <c r="D409" s="330" t="s">
        <v>343</v>
      </c>
      <c r="E409" s="313">
        <v>44666</v>
      </c>
      <c r="F409" s="314">
        <f t="shared" si="25"/>
        <v>13.428571428571429</v>
      </c>
      <c r="G409" s="315">
        <f t="shared" si="26"/>
        <v>45</v>
      </c>
      <c r="H409" s="315">
        <f t="shared" si="27"/>
        <v>23</v>
      </c>
      <c r="I409" s="338" t="s">
        <v>171</v>
      </c>
      <c r="J409" s="311">
        <v>524697</v>
      </c>
      <c r="K409" s="311">
        <v>218784</v>
      </c>
      <c r="L409" s="317">
        <v>20.3</v>
      </c>
      <c r="M409" s="317">
        <v>23</v>
      </c>
      <c r="N409" s="319">
        <v>5.5</v>
      </c>
      <c r="O409" s="319">
        <v>5.0999999999999996</v>
      </c>
      <c r="P409" s="320"/>
      <c r="Q409" s="321">
        <f t="shared" si="28"/>
        <v>13.300492610837434</v>
      </c>
      <c r="R409" s="322">
        <f t="shared" si="29"/>
        <v>71.527499999999989</v>
      </c>
    </row>
    <row r="410" spans="1:18" ht="16.149999999999999" thickBot="1" x14ac:dyDescent="0.5">
      <c r="A410" s="311" t="s">
        <v>528</v>
      </c>
      <c r="B410" s="311">
        <v>22</v>
      </c>
      <c r="C410" s="311">
        <v>1</v>
      </c>
      <c r="D410" s="330" t="s">
        <v>343</v>
      </c>
      <c r="E410" s="313">
        <v>44666</v>
      </c>
      <c r="F410" s="314">
        <f t="shared" si="25"/>
        <v>13.428571428571429</v>
      </c>
      <c r="G410" s="315">
        <f t="shared" si="26"/>
        <v>45</v>
      </c>
      <c r="H410" s="315">
        <f t="shared" si="27"/>
        <v>23</v>
      </c>
      <c r="I410" s="259" t="s">
        <v>170</v>
      </c>
      <c r="J410" s="311">
        <v>524698</v>
      </c>
      <c r="K410" s="311">
        <v>218784</v>
      </c>
      <c r="L410" s="317">
        <v>19.7</v>
      </c>
      <c r="M410" s="317"/>
      <c r="N410" s="319"/>
      <c r="O410" s="319"/>
      <c r="P410" s="320"/>
      <c r="Q410" s="321" t="str">
        <f t="shared" si="28"/>
        <v/>
      </c>
      <c r="R410" s="322" t="str">
        <f t="shared" si="29"/>
        <v/>
      </c>
    </row>
    <row r="411" spans="1:18" ht="16.149999999999999" thickBot="1" x14ac:dyDescent="0.5">
      <c r="A411" s="311" t="s">
        <v>529</v>
      </c>
      <c r="B411" s="311">
        <v>23</v>
      </c>
      <c r="C411" s="311">
        <v>2</v>
      </c>
      <c r="D411" s="330" t="s">
        <v>343</v>
      </c>
      <c r="E411" s="313">
        <v>44666</v>
      </c>
      <c r="F411" s="314">
        <f t="shared" si="25"/>
        <v>13.428571428571429</v>
      </c>
      <c r="G411" s="315">
        <f t="shared" si="26"/>
        <v>45</v>
      </c>
      <c r="H411" s="315">
        <f t="shared" si="27"/>
        <v>23</v>
      </c>
      <c r="I411" s="258" t="s">
        <v>418</v>
      </c>
      <c r="J411" s="311">
        <v>524699</v>
      </c>
      <c r="K411" s="311">
        <v>218784</v>
      </c>
      <c r="L411" s="317">
        <v>18.899999999999999</v>
      </c>
      <c r="M411" s="317"/>
      <c r="N411" s="319"/>
      <c r="O411" s="319"/>
      <c r="P411" s="320"/>
      <c r="Q411" s="321" t="str">
        <f t="shared" si="28"/>
        <v/>
      </c>
      <c r="R411" s="322" t="str">
        <f t="shared" si="29"/>
        <v/>
      </c>
    </row>
    <row r="412" spans="1:18" ht="16.149999999999999" thickBot="1" x14ac:dyDescent="0.5">
      <c r="A412" s="311" t="s">
        <v>531</v>
      </c>
      <c r="B412" s="311">
        <v>25</v>
      </c>
      <c r="C412" s="311">
        <v>4</v>
      </c>
      <c r="D412" s="330" t="s">
        <v>343</v>
      </c>
      <c r="E412" s="313">
        <v>44666</v>
      </c>
      <c r="F412" s="314">
        <f t="shared" si="25"/>
        <v>13.428571428571429</v>
      </c>
      <c r="G412" s="315">
        <f t="shared" si="26"/>
        <v>45</v>
      </c>
      <c r="H412" s="315">
        <f t="shared" si="27"/>
        <v>23</v>
      </c>
      <c r="I412" s="259" t="s">
        <v>170</v>
      </c>
      <c r="J412" s="311">
        <v>524701</v>
      </c>
      <c r="K412" s="311">
        <v>218784</v>
      </c>
      <c r="L412" s="317">
        <v>21.7</v>
      </c>
      <c r="M412" s="317">
        <v>23.1</v>
      </c>
      <c r="N412" s="319">
        <v>8.8000000000000007</v>
      </c>
      <c r="O412" s="319">
        <v>7.5</v>
      </c>
      <c r="P412" s="320"/>
      <c r="Q412" s="321">
        <f t="shared" si="28"/>
        <v>6.4516129032258229</v>
      </c>
      <c r="R412" s="322">
        <f t="shared" si="29"/>
        <v>247.5</v>
      </c>
    </row>
    <row r="413" spans="1:18" ht="15.75" x14ac:dyDescent="0.45">
      <c r="A413" s="311" t="s">
        <v>532</v>
      </c>
      <c r="B413" s="311">
        <v>26</v>
      </c>
      <c r="C413" s="311">
        <v>0</v>
      </c>
      <c r="D413" s="331" t="s">
        <v>344</v>
      </c>
      <c r="E413" s="313">
        <v>44666</v>
      </c>
      <c r="F413" s="314">
        <f t="shared" si="25"/>
        <v>13.428571428571429</v>
      </c>
      <c r="G413" s="315">
        <f t="shared" si="26"/>
        <v>45</v>
      </c>
      <c r="H413" s="315">
        <f t="shared" si="27"/>
        <v>23</v>
      </c>
      <c r="I413" s="259" t="s">
        <v>170</v>
      </c>
      <c r="J413" s="311">
        <v>524702</v>
      </c>
      <c r="K413" s="311">
        <v>218785</v>
      </c>
      <c r="L413" s="317">
        <v>19.7</v>
      </c>
      <c r="M413" s="317"/>
      <c r="N413" s="317"/>
      <c r="O413" s="319"/>
      <c r="P413" s="320"/>
      <c r="Q413" s="321" t="str">
        <f t="shared" si="28"/>
        <v/>
      </c>
      <c r="R413" s="322" t="str">
        <f t="shared" si="29"/>
        <v/>
      </c>
    </row>
    <row r="414" spans="1:18" ht="15.75" x14ac:dyDescent="0.45">
      <c r="A414" s="311" t="s">
        <v>533</v>
      </c>
      <c r="B414" s="311">
        <v>27</v>
      </c>
      <c r="C414" s="311">
        <v>1</v>
      </c>
      <c r="D414" s="331" t="s">
        <v>344</v>
      </c>
      <c r="E414" s="313">
        <v>44666</v>
      </c>
      <c r="F414" s="314">
        <f t="shared" si="25"/>
        <v>13.428571428571429</v>
      </c>
      <c r="G414" s="315">
        <f t="shared" si="26"/>
        <v>45</v>
      </c>
      <c r="H414" s="315">
        <f t="shared" si="27"/>
        <v>23</v>
      </c>
      <c r="I414" s="264" t="s">
        <v>418</v>
      </c>
      <c r="J414" s="311">
        <v>524703</v>
      </c>
      <c r="K414" s="311">
        <v>218785</v>
      </c>
      <c r="L414" s="317">
        <v>19.399999999999999</v>
      </c>
      <c r="M414" s="317"/>
      <c r="N414" s="317"/>
      <c r="O414" s="319"/>
      <c r="P414" s="320"/>
      <c r="Q414" s="321" t="str">
        <f t="shared" si="28"/>
        <v/>
      </c>
      <c r="R414" s="322" t="str">
        <f t="shared" si="29"/>
        <v/>
      </c>
    </row>
    <row r="415" spans="1:18" ht="15.75" x14ac:dyDescent="0.45">
      <c r="A415" s="311" t="s">
        <v>535</v>
      </c>
      <c r="B415" s="311">
        <v>29</v>
      </c>
      <c r="C415" s="311">
        <v>3</v>
      </c>
      <c r="D415" s="331" t="s">
        <v>344</v>
      </c>
      <c r="E415" s="313">
        <v>44666</v>
      </c>
      <c r="F415" s="314">
        <f t="shared" si="25"/>
        <v>13.428571428571429</v>
      </c>
      <c r="G415" s="315">
        <f t="shared" si="26"/>
        <v>45</v>
      </c>
      <c r="H415" s="315">
        <f t="shared" si="27"/>
        <v>23</v>
      </c>
      <c r="I415" s="265" t="s">
        <v>170</v>
      </c>
      <c r="J415" s="311">
        <v>524705</v>
      </c>
      <c r="K415" s="311">
        <v>218785</v>
      </c>
      <c r="L415" s="317">
        <v>17.600000000000001</v>
      </c>
      <c r="M415" s="317"/>
      <c r="N415" s="317"/>
      <c r="O415" s="319"/>
      <c r="P415" s="320"/>
      <c r="Q415" s="321" t="str">
        <f t="shared" si="28"/>
        <v/>
      </c>
      <c r="R415" s="322" t="str">
        <f t="shared" si="29"/>
        <v/>
      </c>
    </row>
    <row r="416" spans="1:18" ht="15.75" x14ac:dyDescent="0.45">
      <c r="A416" s="311" t="s">
        <v>508</v>
      </c>
      <c r="B416" s="311">
        <v>2</v>
      </c>
      <c r="C416" s="311">
        <v>1</v>
      </c>
      <c r="D416" s="312" t="s">
        <v>337</v>
      </c>
      <c r="E416" s="313">
        <v>44669</v>
      </c>
      <c r="F416" s="314">
        <f t="shared" si="25"/>
        <v>13.857142857142858</v>
      </c>
      <c r="G416" s="315">
        <f t="shared" si="26"/>
        <v>48</v>
      </c>
      <c r="H416" s="315">
        <f t="shared" si="27"/>
        <v>26</v>
      </c>
      <c r="I416" s="261" t="s">
        <v>171</v>
      </c>
      <c r="J416" s="311">
        <v>524678</v>
      </c>
      <c r="K416" s="311">
        <v>218780</v>
      </c>
      <c r="L416" s="317">
        <v>20.2</v>
      </c>
      <c r="M416" s="317"/>
      <c r="N416" s="319"/>
      <c r="O416" s="319"/>
      <c r="P416" s="320"/>
      <c r="Q416" s="321" t="str">
        <f t="shared" si="28"/>
        <v/>
      </c>
      <c r="R416" s="322" t="str">
        <f t="shared" si="29"/>
        <v/>
      </c>
    </row>
    <row r="417" spans="1:18" ht="15.75" x14ac:dyDescent="0.45">
      <c r="A417" s="311" t="s">
        <v>509</v>
      </c>
      <c r="B417" s="311">
        <v>3</v>
      </c>
      <c r="C417" s="311">
        <v>2</v>
      </c>
      <c r="D417" s="312" t="s">
        <v>337</v>
      </c>
      <c r="E417" s="313">
        <v>44669</v>
      </c>
      <c r="F417" s="314">
        <f t="shared" si="25"/>
        <v>13.857142857142858</v>
      </c>
      <c r="G417" s="315">
        <f t="shared" si="26"/>
        <v>48</v>
      </c>
      <c r="H417" s="315">
        <f t="shared" si="27"/>
        <v>26</v>
      </c>
      <c r="I417" s="341" t="s">
        <v>170</v>
      </c>
      <c r="J417" s="311">
        <v>524679</v>
      </c>
      <c r="K417" s="311">
        <v>218780</v>
      </c>
      <c r="L417" s="317">
        <v>22</v>
      </c>
      <c r="M417" s="317"/>
      <c r="N417" s="319"/>
      <c r="O417" s="319"/>
      <c r="P417" s="320"/>
      <c r="Q417" s="321" t="str">
        <f t="shared" si="28"/>
        <v/>
      </c>
      <c r="R417" s="322" t="str">
        <f t="shared" si="29"/>
        <v/>
      </c>
    </row>
    <row r="418" spans="1:18" ht="15.75" x14ac:dyDescent="0.45">
      <c r="A418" s="311" t="s">
        <v>510</v>
      </c>
      <c r="B418" s="311">
        <v>4</v>
      </c>
      <c r="C418" s="311">
        <v>3</v>
      </c>
      <c r="D418" s="312" t="s">
        <v>337</v>
      </c>
      <c r="E418" s="313">
        <v>44669</v>
      </c>
      <c r="F418" s="314">
        <f t="shared" si="25"/>
        <v>13.857142857142858</v>
      </c>
      <c r="G418" s="315">
        <f t="shared" si="26"/>
        <v>48</v>
      </c>
      <c r="H418" s="315">
        <f t="shared" si="27"/>
        <v>26</v>
      </c>
      <c r="I418" s="264" t="s">
        <v>418</v>
      </c>
      <c r="J418" s="311">
        <v>524680</v>
      </c>
      <c r="K418" s="311">
        <v>218780</v>
      </c>
      <c r="L418" s="317">
        <v>19.899999999999999</v>
      </c>
      <c r="M418" s="317"/>
      <c r="N418" s="319"/>
      <c r="O418" s="319"/>
      <c r="P418" s="320"/>
      <c r="Q418" s="321" t="str">
        <f t="shared" si="28"/>
        <v/>
      </c>
      <c r="R418" s="322" t="str">
        <f t="shared" si="29"/>
        <v/>
      </c>
    </row>
    <row r="419" spans="1:18" ht="15.75" x14ac:dyDescent="0.45">
      <c r="A419" s="311" t="s">
        <v>511</v>
      </c>
      <c r="B419" s="311">
        <v>5</v>
      </c>
      <c r="C419" s="311">
        <v>4</v>
      </c>
      <c r="D419" s="312" t="s">
        <v>337</v>
      </c>
      <c r="E419" s="313">
        <v>44669</v>
      </c>
      <c r="F419" s="314">
        <f t="shared" si="25"/>
        <v>13.857142857142858</v>
      </c>
      <c r="G419" s="315">
        <f t="shared" si="26"/>
        <v>48</v>
      </c>
      <c r="H419" s="315">
        <f t="shared" si="27"/>
        <v>26</v>
      </c>
      <c r="I419" s="262"/>
      <c r="J419" s="311">
        <v>524681</v>
      </c>
      <c r="K419" s="311">
        <v>218780</v>
      </c>
      <c r="L419" s="317">
        <v>22.6</v>
      </c>
      <c r="M419" s="317"/>
      <c r="N419" s="319"/>
      <c r="O419" s="319"/>
      <c r="P419" s="320"/>
      <c r="Q419" s="321" t="str">
        <f t="shared" si="28"/>
        <v/>
      </c>
      <c r="R419" s="322" t="str">
        <f t="shared" si="29"/>
        <v/>
      </c>
    </row>
    <row r="420" spans="1:18" ht="15.75" x14ac:dyDescent="0.45">
      <c r="A420" s="311" t="s">
        <v>512</v>
      </c>
      <c r="B420" s="311">
        <v>6</v>
      </c>
      <c r="C420" s="311">
        <v>0</v>
      </c>
      <c r="D420" s="327" t="s">
        <v>339</v>
      </c>
      <c r="E420" s="313">
        <v>44669</v>
      </c>
      <c r="F420" s="314">
        <f t="shared" ref="F420:F483" si="30">(E420-44572)/7</f>
        <v>13.857142857142858</v>
      </c>
      <c r="G420" s="315">
        <f t="shared" ref="G420:G483" si="31">E420-44621</f>
        <v>48</v>
      </c>
      <c r="H420" s="315">
        <f t="shared" ref="H420:H483" si="32">E420-44643</f>
        <v>26</v>
      </c>
      <c r="I420" s="265"/>
      <c r="J420" s="311">
        <v>524682</v>
      </c>
      <c r="K420" s="311">
        <v>218781</v>
      </c>
      <c r="L420" s="317">
        <v>21.4</v>
      </c>
      <c r="M420" s="317"/>
      <c r="N420" s="319"/>
      <c r="O420" s="319"/>
      <c r="P420" s="320"/>
      <c r="Q420" s="321" t="str">
        <f t="shared" ref="Q420:Q483" si="33">IF(M420="","",((M420/L420)-1)*100)</f>
        <v/>
      </c>
      <c r="R420" s="322" t="str">
        <f t="shared" ref="R420:R483" si="34">IF(N420="","",N420*O420*O420/2)</f>
        <v/>
      </c>
    </row>
    <row r="421" spans="1:18" ht="15.75" x14ac:dyDescent="0.45">
      <c r="A421" s="311" t="s">
        <v>513</v>
      </c>
      <c r="B421" s="311">
        <v>7</v>
      </c>
      <c r="C421" s="311">
        <v>1</v>
      </c>
      <c r="D421" s="327" t="s">
        <v>339</v>
      </c>
      <c r="E421" s="313">
        <v>44669</v>
      </c>
      <c r="F421" s="314">
        <f t="shared" si="30"/>
        <v>13.857142857142858</v>
      </c>
      <c r="G421" s="315">
        <f t="shared" si="31"/>
        <v>48</v>
      </c>
      <c r="H421" s="315">
        <f t="shared" si="32"/>
        <v>26</v>
      </c>
      <c r="I421" s="265" t="s">
        <v>170</v>
      </c>
      <c r="J421" s="311">
        <v>524683</v>
      </c>
      <c r="K421" s="311">
        <v>218781</v>
      </c>
      <c r="L421" s="317">
        <v>20.9</v>
      </c>
      <c r="M421" s="317"/>
      <c r="N421" s="319"/>
      <c r="O421" s="319"/>
      <c r="P421" s="320"/>
      <c r="Q421" s="321" t="str">
        <f t="shared" si="33"/>
        <v/>
      </c>
      <c r="R421" s="322" t="str">
        <f t="shared" si="34"/>
        <v/>
      </c>
    </row>
    <row r="422" spans="1:18" ht="15.75" x14ac:dyDescent="0.45">
      <c r="A422" s="311" t="s">
        <v>514</v>
      </c>
      <c r="B422" s="311">
        <v>8</v>
      </c>
      <c r="C422" s="311">
        <v>2</v>
      </c>
      <c r="D422" s="327" t="s">
        <v>339</v>
      </c>
      <c r="E422" s="313">
        <v>44669</v>
      </c>
      <c r="F422" s="314">
        <f t="shared" si="30"/>
        <v>13.857142857142858</v>
      </c>
      <c r="G422" s="315">
        <f t="shared" si="31"/>
        <v>48</v>
      </c>
      <c r="H422" s="315">
        <f t="shared" si="32"/>
        <v>26</v>
      </c>
      <c r="I422" s="265" t="s">
        <v>170</v>
      </c>
      <c r="J422" s="311">
        <v>524684</v>
      </c>
      <c r="K422" s="311">
        <v>218781</v>
      </c>
      <c r="L422" s="317">
        <v>22.7</v>
      </c>
      <c r="M422" s="317"/>
      <c r="N422" s="319"/>
      <c r="O422" s="319"/>
      <c r="P422" s="320"/>
      <c r="Q422" s="321" t="str">
        <f t="shared" si="33"/>
        <v/>
      </c>
      <c r="R422" s="322" t="str">
        <f t="shared" si="34"/>
        <v/>
      </c>
    </row>
    <row r="423" spans="1:18" ht="15.75" x14ac:dyDescent="0.45">
      <c r="A423" s="311" t="s">
        <v>515</v>
      </c>
      <c r="B423" s="311">
        <v>9</v>
      </c>
      <c r="C423" s="311">
        <v>3</v>
      </c>
      <c r="D423" s="327" t="s">
        <v>339</v>
      </c>
      <c r="E423" s="313">
        <v>44669</v>
      </c>
      <c r="F423" s="314">
        <f t="shared" si="30"/>
        <v>13.857142857142858</v>
      </c>
      <c r="G423" s="315">
        <f t="shared" si="31"/>
        <v>48</v>
      </c>
      <c r="H423" s="315">
        <f t="shared" si="32"/>
        <v>26</v>
      </c>
      <c r="I423" s="263"/>
      <c r="J423" s="311">
        <v>524685</v>
      </c>
      <c r="K423" s="311">
        <v>218781</v>
      </c>
      <c r="L423" s="317">
        <v>21.3</v>
      </c>
      <c r="M423" s="317"/>
      <c r="N423" s="319"/>
      <c r="O423" s="319"/>
      <c r="P423" s="320"/>
      <c r="Q423" s="321" t="str">
        <f t="shared" si="33"/>
        <v/>
      </c>
      <c r="R423" s="322" t="str">
        <f t="shared" si="34"/>
        <v/>
      </c>
    </row>
    <row r="424" spans="1:18" ht="15.75" x14ac:dyDescent="0.45">
      <c r="A424" s="311" t="s">
        <v>516</v>
      </c>
      <c r="B424" s="311">
        <v>10</v>
      </c>
      <c r="C424" s="311">
        <v>4</v>
      </c>
      <c r="D424" s="327" t="s">
        <v>339</v>
      </c>
      <c r="E424" s="313">
        <v>44669</v>
      </c>
      <c r="F424" s="314">
        <f t="shared" si="30"/>
        <v>13.857142857142858</v>
      </c>
      <c r="G424" s="315">
        <f t="shared" si="31"/>
        <v>48</v>
      </c>
      <c r="H424" s="315">
        <f t="shared" si="32"/>
        <v>26</v>
      </c>
      <c r="I424" s="262"/>
      <c r="J424" s="311">
        <v>524686</v>
      </c>
      <c r="K424" s="311">
        <v>218781</v>
      </c>
      <c r="L424" s="317">
        <v>21.9</v>
      </c>
      <c r="M424" s="317"/>
      <c r="N424" s="319"/>
      <c r="O424" s="319"/>
      <c r="P424" s="320"/>
      <c r="Q424" s="321" t="str">
        <f t="shared" si="33"/>
        <v/>
      </c>
      <c r="R424" s="322" t="str">
        <f t="shared" si="34"/>
        <v/>
      </c>
    </row>
    <row r="425" spans="1:18" ht="15.75" x14ac:dyDescent="0.45">
      <c r="A425" s="311" t="s">
        <v>517</v>
      </c>
      <c r="B425" s="311">
        <v>11</v>
      </c>
      <c r="C425" s="311">
        <v>0</v>
      </c>
      <c r="D425" s="328" t="s">
        <v>341</v>
      </c>
      <c r="E425" s="313">
        <v>44669</v>
      </c>
      <c r="F425" s="314">
        <f t="shared" si="30"/>
        <v>13.857142857142858</v>
      </c>
      <c r="G425" s="315">
        <f t="shared" si="31"/>
        <v>48</v>
      </c>
      <c r="H425" s="315">
        <f t="shared" si="32"/>
        <v>26</v>
      </c>
      <c r="I425" s="261" t="s">
        <v>171</v>
      </c>
      <c r="J425" s="311">
        <v>524687</v>
      </c>
      <c r="K425" s="311">
        <v>218782</v>
      </c>
      <c r="L425" s="317">
        <v>17.399999999999999</v>
      </c>
      <c r="M425" s="317"/>
      <c r="N425" s="319"/>
      <c r="O425" s="319"/>
      <c r="P425" s="320"/>
      <c r="Q425" s="321" t="str">
        <f t="shared" si="33"/>
        <v/>
      </c>
      <c r="R425" s="322" t="str">
        <f t="shared" si="34"/>
        <v/>
      </c>
    </row>
    <row r="426" spans="1:18" ht="15.75" x14ac:dyDescent="0.45">
      <c r="A426" s="311" t="s">
        <v>518</v>
      </c>
      <c r="B426" s="311">
        <v>12</v>
      </c>
      <c r="C426" s="311">
        <v>1</v>
      </c>
      <c r="D426" s="328" t="s">
        <v>341</v>
      </c>
      <c r="E426" s="313">
        <v>44669</v>
      </c>
      <c r="F426" s="314">
        <f t="shared" si="30"/>
        <v>13.857142857142858</v>
      </c>
      <c r="G426" s="315">
        <f t="shared" si="31"/>
        <v>48</v>
      </c>
      <c r="H426" s="315">
        <f t="shared" si="32"/>
        <v>26</v>
      </c>
      <c r="I426" s="260" t="s">
        <v>418</v>
      </c>
      <c r="J426" s="311">
        <v>524688</v>
      </c>
      <c r="K426" s="311">
        <v>218782</v>
      </c>
      <c r="L426" s="317">
        <v>22.8</v>
      </c>
      <c r="M426" s="317"/>
      <c r="N426" s="319"/>
      <c r="O426" s="319"/>
      <c r="P426" s="320"/>
      <c r="Q426" s="321" t="str">
        <f t="shared" si="33"/>
        <v/>
      </c>
      <c r="R426" s="322" t="str">
        <f t="shared" si="34"/>
        <v/>
      </c>
    </row>
    <row r="427" spans="1:18" ht="15.75" x14ac:dyDescent="0.45">
      <c r="A427" s="311" t="s">
        <v>519</v>
      </c>
      <c r="B427" s="311">
        <v>13</v>
      </c>
      <c r="C427" s="311">
        <v>2</v>
      </c>
      <c r="D427" s="328" t="s">
        <v>341</v>
      </c>
      <c r="E427" s="313">
        <v>44669</v>
      </c>
      <c r="F427" s="314">
        <f t="shared" si="30"/>
        <v>13.857142857142858</v>
      </c>
      <c r="G427" s="315">
        <f t="shared" si="31"/>
        <v>48</v>
      </c>
      <c r="H427" s="315">
        <f t="shared" si="32"/>
        <v>26</v>
      </c>
      <c r="I427" s="261" t="s">
        <v>171</v>
      </c>
      <c r="J427" s="311">
        <v>524689</v>
      </c>
      <c r="K427" s="311">
        <v>218782</v>
      </c>
      <c r="L427" s="317">
        <v>23.4</v>
      </c>
      <c r="M427" s="317"/>
      <c r="N427" s="319"/>
      <c r="O427" s="319"/>
      <c r="P427" s="320"/>
      <c r="Q427" s="321" t="str">
        <f t="shared" si="33"/>
        <v/>
      </c>
      <c r="R427" s="322" t="str">
        <f t="shared" si="34"/>
        <v/>
      </c>
    </row>
    <row r="428" spans="1:18" ht="15.75" x14ac:dyDescent="0.45">
      <c r="A428" s="311" t="s">
        <v>520</v>
      </c>
      <c r="B428" s="311">
        <v>14</v>
      </c>
      <c r="C428" s="311">
        <v>3</v>
      </c>
      <c r="D428" s="328" t="s">
        <v>341</v>
      </c>
      <c r="E428" s="313">
        <v>44669</v>
      </c>
      <c r="F428" s="314">
        <f t="shared" si="30"/>
        <v>13.857142857142858</v>
      </c>
      <c r="G428" s="315">
        <f t="shared" si="31"/>
        <v>48</v>
      </c>
      <c r="H428" s="315">
        <f t="shared" si="32"/>
        <v>26</v>
      </c>
      <c r="I428" s="261" t="s">
        <v>171</v>
      </c>
      <c r="J428" s="311">
        <v>524690</v>
      </c>
      <c r="K428" s="311">
        <v>218782</v>
      </c>
      <c r="L428" s="317">
        <v>20.5</v>
      </c>
      <c r="M428" s="317">
        <v>22.5</v>
      </c>
      <c r="N428" s="319">
        <v>12.9</v>
      </c>
      <c r="O428" s="319">
        <v>9.6</v>
      </c>
      <c r="P428" s="320"/>
      <c r="Q428" s="321">
        <f t="shared" si="33"/>
        <v>9.7560975609756184</v>
      </c>
      <c r="R428" s="322">
        <f t="shared" si="34"/>
        <v>594.43200000000002</v>
      </c>
    </row>
    <row r="429" spans="1:18" ht="15.75" x14ac:dyDescent="0.45">
      <c r="A429" s="311" t="s">
        <v>521</v>
      </c>
      <c r="B429" s="311">
        <v>15</v>
      </c>
      <c r="C429" s="311">
        <v>4</v>
      </c>
      <c r="D429" s="328" t="s">
        <v>341</v>
      </c>
      <c r="E429" s="313">
        <v>44669</v>
      </c>
      <c r="F429" s="314">
        <f t="shared" si="30"/>
        <v>13.857142857142858</v>
      </c>
      <c r="G429" s="315">
        <f t="shared" si="31"/>
        <v>48</v>
      </c>
      <c r="H429" s="315">
        <f t="shared" si="32"/>
        <v>26</v>
      </c>
      <c r="I429" s="264"/>
      <c r="J429" s="311">
        <v>524691</v>
      </c>
      <c r="K429" s="311">
        <v>218782</v>
      </c>
      <c r="L429" s="317">
        <v>23.5</v>
      </c>
      <c r="M429" s="317"/>
      <c r="N429" s="319"/>
      <c r="O429" s="319"/>
      <c r="P429" s="320"/>
      <c r="Q429" s="321" t="str">
        <f t="shared" si="33"/>
        <v/>
      </c>
      <c r="R429" s="322" t="str">
        <f t="shared" si="34"/>
        <v/>
      </c>
    </row>
    <row r="430" spans="1:18" ht="16.149999999999999" thickBot="1" x14ac:dyDescent="0.5">
      <c r="A430" s="311" t="s">
        <v>523</v>
      </c>
      <c r="B430" s="311">
        <v>17</v>
      </c>
      <c r="C430" s="311">
        <v>1</v>
      </c>
      <c r="D430" s="329" t="s">
        <v>342</v>
      </c>
      <c r="E430" s="313">
        <v>44669</v>
      </c>
      <c r="F430" s="314">
        <f t="shared" si="30"/>
        <v>13.857142857142858</v>
      </c>
      <c r="G430" s="315">
        <f t="shared" si="31"/>
        <v>48</v>
      </c>
      <c r="H430" s="315">
        <f t="shared" si="32"/>
        <v>26</v>
      </c>
      <c r="I430" s="336" t="s">
        <v>171</v>
      </c>
      <c r="J430" s="311">
        <v>524693</v>
      </c>
      <c r="K430" s="311">
        <v>218783</v>
      </c>
      <c r="L430" s="317">
        <v>20.2</v>
      </c>
      <c r="M430" s="317">
        <v>23.6</v>
      </c>
      <c r="N430" s="319">
        <v>11.8</v>
      </c>
      <c r="O430" s="319">
        <v>9</v>
      </c>
      <c r="P430" s="320"/>
      <c r="Q430" s="321">
        <f t="shared" si="33"/>
        <v>16.831683168316847</v>
      </c>
      <c r="R430" s="322">
        <f t="shared" si="34"/>
        <v>477.90000000000003</v>
      </c>
    </row>
    <row r="431" spans="1:18" ht="16.149999999999999" thickBot="1" x14ac:dyDescent="0.5">
      <c r="A431" s="311" t="s">
        <v>524</v>
      </c>
      <c r="B431" s="311">
        <v>18</v>
      </c>
      <c r="C431" s="311">
        <v>2</v>
      </c>
      <c r="D431" s="329" t="s">
        <v>342</v>
      </c>
      <c r="E431" s="313">
        <v>44669</v>
      </c>
      <c r="F431" s="314">
        <f t="shared" si="30"/>
        <v>13.857142857142858</v>
      </c>
      <c r="G431" s="315">
        <f t="shared" si="31"/>
        <v>48</v>
      </c>
      <c r="H431" s="315">
        <f t="shared" si="32"/>
        <v>26</v>
      </c>
      <c r="I431" s="267" t="s">
        <v>418</v>
      </c>
      <c r="J431" s="311">
        <v>524694</v>
      </c>
      <c r="K431" s="311">
        <v>218783</v>
      </c>
      <c r="L431" s="317">
        <v>18.7</v>
      </c>
      <c r="M431" s="317"/>
      <c r="N431" s="319"/>
      <c r="O431" s="319"/>
      <c r="P431" s="320"/>
      <c r="Q431" s="321" t="str">
        <f t="shared" si="33"/>
        <v/>
      </c>
      <c r="R431" s="322" t="str">
        <f t="shared" si="34"/>
        <v/>
      </c>
    </row>
    <row r="432" spans="1:18" ht="16.149999999999999" thickBot="1" x14ac:dyDescent="0.5">
      <c r="A432" s="311" t="s">
        <v>525</v>
      </c>
      <c r="B432" s="311">
        <v>19</v>
      </c>
      <c r="C432" s="311">
        <v>3</v>
      </c>
      <c r="D432" s="329" t="s">
        <v>342</v>
      </c>
      <c r="E432" s="313">
        <v>44669</v>
      </c>
      <c r="F432" s="314">
        <f t="shared" si="30"/>
        <v>13.857142857142858</v>
      </c>
      <c r="G432" s="315">
        <f t="shared" si="31"/>
        <v>48</v>
      </c>
      <c r="H432" s="315">
        <f t="shared" si="32"/>
        <v>26</v>
      </c>
      <c r="I432" s="266" t="s">
        <v>170</v>
      </c>
      <c r="J432" s="311">
        <v>524695</v>
      </c>
      <c r="K432" s="311">
        <v>218783</v>
      </c>
      <c r="L432" s="317">
        <v>18.7</v>
      </c>
      <c r="M432" s="317"/>
      <c r="N432" s="319"/>
      <c r="O432" s="319"/>
      <c r="P432" s="320"/>
      <c r="Q432" s="321" t="str">
        <f t="shared" si="33"/>
        <v/>
      </c>
      <c r="R432" s="322" t="str">
        <f t="shared" si="34"/>
        <v/>
      </c>
    </row>
    <row r="433" spans="1:18" ht="16.149999999999999" thickBot="1" x14ac:dyDescent="0.5">
      <c r="A433" s="311" t="s">
        <v>526</v>
      </c>
      <c r="B433" s="311">
        <v>20</v>
      </c>
      <c r="C433" s="311">
        <v>4</v>
      </c>
      <c r="D433" s="329" t="s">
        <v>342</v>
      </c>
      <c r="E433" s="313">
        <v>44669</v>
      </c>
      <c r="F433" s="314">
        <f t="shared" si="30"/>
        <v>13.857142857142858</v>
      </c>
      <c r="G433" s="315">
        <f t="shared" si="31"/>
        <v>48</v>
      </c>
      <c r="H433" s="315">
        <f t="shared" si="32"/>
        <v>26</v>
      </c>
      <c r="I433" s="266" t="s">
        <v>170</v>
      </c>
      <c r="J433" s="311">
        <v>524696</v>
      </c>
      <c r="K433" s="311">
        <v>218783</v>
      </c>
      <c r="L433" s="317">
        <v>18.899999999999999</v>
      </c>
      <c r="M433" s="317"/>
      <c r="N433" s="319"/>
      <c r="O433" s="319"/>
      <c r="P433" s="320"/>
      <c r="Q433" s="321" t="str">
        <f t="shared" si="33"/>
        <v/>
      </c>
      <c r="R433" s="322" t="str">
        <f t="shared" si="34"/>
        <v/>
      </c>
    </row>
    <row r="434" spans="1:18" ht="16.149999999999999" thickBot="1" x14ac:dyDescent="0.5">
      <c r="A434" s="311" t="s">
        <v>527</v>
      </c>
      <c r="B434" s="311">
        <v>21</v>
      </c>
      <c r="C434" s="311">
        <v>0</v>
      </c>
      <c r="D434" s="330" t="s">
        <v>343</v>
      </c>
      <c r="E434" s="313">
        <v>44669</v>
      </c>
      <c r="F434" s="314">
        <f t="shared" si="30"/>
        <v>13.857142857142858</v>
      </c>
      <c r="G434" s="315">
        <f t="shared" si="31"/>
        <v>48</v>
      </c>
      <c r="H434" s="315">
        <f t="shared" si="32"/>
        <v>26</v>
      </c>
      <c r="I434" s="336" t="s">
        <v>171</v>
      </c>
      <c r="J434" s="311">
        <v>524697</v>
      </c>
      <c r="K434" s="311">
        <v>218784</v>
      </c>
      <c r="L434" s="317">
        <v>20.3</v>
      </c>
      <c r="M434" s="317">
        <v>22.7</v>
      </c>
      <c r="N434" s="319">
        <v>5.7</v>
      </c>
      <c r="O434" s="319">
        <v>4.9000000000000004</v>
      </c>
      <c r="P434" s="320"/>
      <c r="Q434" s="321">
        <f t="shared" si="33"/>
        <v>11.822660098522153</v>
      </c>
      <c r="R434" s="322">
        <f t="shared" si="34"/>
        <v>68.428500000000014</v>
      </c>
    </row>
    <row r="435" spans="1:18" ht="16.149999999999999" thickBot="1" x14ac:dyDescent="0.5">
      <c r="A435" s="311" t="s">
        <v>528</v>
      </c>
      <c r="B435" s="311">
        <v>22</v>
      </c>
      <c r="C435" s="311">
        <v>1</v>
      </c>
      <c r="D435" s="330" t="s">
        <v>343</v>
      </c>
      <c r="E435" s="313">
        <v>44669</v>
      </c>
      <c r="F435" s="314">
        <f t="shared" si="30"/>
        <v>13.857142857142858</v>
      </c>
      <c r="G435" s="315">
        <f t="shared" si="31"/>
        <v>48</v>
      </c>
      <c r="H435" s="315">
        <f t="shared" si="32"/>
        <v>26</v>
      </c>
      <c r="I435" s="266" t="s">
        <v>170</v>
      </c>
      <c r="J435" s="311">
        <v>524698</v>
      </c>
      <c r="K435" s="311">
        <v>218784</v>
      </c>
      <c r="L435" s="317">
        <v>19.7</v>
      </c>
      <c r="M435" s="317"/>
      <c r="N435" s="319"/>
      <c r="O435" s="319"/>
      <c r="P435" s="320"/>
      <c r="Q435" s="321" t="str">
        <f t="shared" si="33"/>
        <v/>
      </c>
      <c r="R435" s="322" t="str">
        <f t="shared" si="34"/>
        <v/>
      </c>
    </row>
    <row r="436" spans="1:18" ht="16.149999999999999" thickBot="1" x14ac:dyDescent="0.5">
      <c r="A436" s="311" t="s">
        <v>529</v>
      </c>
      <c r="B436" s="311">
        <v>23</v>
      </c>
      <c r="C436" s="311">
        <v>2</v>
      </c>
      <c r="D436" s="330" t="s">
        <v>343</v>
      </c>
      <c r="E436" s="313">
        <v>44669</v>
      </c>
      <c r="F436" s="314">
        <f t="shared" si="30"/>
        <v>13.857142857142858</v>
      </c>
      <c r="G436" s="315">
        <f t="shared" si="31"/>
        <v>48</v>
      </c>
      <c r="H436" s="315">
        <f t="shared" si="32"/>
        <v>26</v>
      </c>
      <c r="I436" s="258" t="s">
        <v>418</v>
      </c>
      <c r="J436" s="311">
        <v>524699</v>
      </c>
      <c r="K436" s="311">
        <v>218784</v>
      </c>
      <c r="L436" s="317">
        <v>18.899999999999999</v>
      </c>
      <c r="M436" s="317"/>
      <c r="N436" s="319"/>
      <c r="O436" s="319"/>
      <c r="P436" s="320"/>
      <c r="Q436" s="321" t="str">
        <f t="shared" si="33"/>
        <v/>
      </c>
      <c r="R436" s="322" t="str">
        <f t="shared" si="34"/>
        <v/>
      </c>
    </row>
    <row r="437" spans="1:18" ht="16.149999999999999" thickBot="1" x14ac:dyDescent="0.5">
      <c r="A437" s="311" t="s">
        <v>531</v>
      </c>
      <c r="B437" s="311">
        <v>25</v>
      </c>
      <c r="C437" s="311">
        <v>4</v>
      </c>
      <c r="D437" s="330" t="s">
        <v>343</v>
      </c>
      <c r="E437" s="313">
        <v>44669</v>
      </c>
      <c r="F437" s="314">
        <f t="shared" si="30"/>
        <v>13.857142857142858</v>
      </c>
      <c r="G437" s="315">
        <f t="shared" si="31"/>
        <v>48</v>
      </c>
      <c r="H437" s="315">
        <f t="shared" si="32"/>
        <v>26</v>
      </c>
      <c r="I437" s="259" t="s">
        <v>170</v>
      </c>
      <c r="J437" s="311">
        <v>524701</v>
      </c>
      <c r="K437" s="311">
        <v>218784</v>
      </c>
      <c r="L437" s="317">
        <v>21.7</v>
      </c>
      <c r="M437" s="317">
        <v>23.7</v>
      </c>
      <c r="N437" s="319">
        <v>8</v>
      </c>
      <c r="O437" s="319">
        <v>7.6</v>
      </c>
      <c r="P437" s="320"/>
      <c r="Q437" s="321">
        <f t="shared" si="33"/>
        <v>9.2165898617511566</v>
      </c>
      <c r="R437" s="322">
        <f t="shared" si="34"/>
        <v>231.04</v>
      </c>
    </row>
    <row r="438" spans="1:18" ht="16.149999999999999" thickBot="1" x14ac:dyDescent="0.5">
      <c r="A438" s="311" t="s">
        <v>532</v>
      </c>
      <c r="B438" s="311">
        <v>26</v>
      </c>
      <c r="C438" s="311">
        <v>0</v>
      </c>
      <c r="D438" s="331" t="s">
        <v>344</v>
      </c>
      <c r="E438" s="313">
        <v>44669</v>
      </c>
      <c r="F438" s="314">
        <f t="shared" si="30"/>
        <v>13.857142857142858</v>
      </c>
      <c r="G438" s="315">
        <f t="shared" si="31"/>
        <v>48</v>
      </c>
      <c r="H438" s="315">
        <f t="shared" si="32"/>
        <v>26</v>
      </c>
      <c r="I438" s="259" t="s">
        <v>170</v>
      </c>
      <c r="J438" s="311">
        <v>524702</v>
      </c>
      <c r="K438" s="311">
        <v>218785</v>
      </c>
      <c r="L438" s="317">
        <v>19.7</v>
      </c>
      <c r="M438" s="317"/>
      <c r="N438" s="317"/>
      <c r="O438" s="319"/>
      <c r="P438" s="320"/>
      <c r="Q438" s="321" t="str">
        <f t="shared" si="33"/>
        <v/>
      </c>
      <c r="R438" s="322" t="str">
        <f t="shared" si="34"/>
        <v/>
      </c>
    </row>
    <row r="439" spans="1:18" ht="16.149999999999999" thickBot="1" x14ac:dyDescent="0.5">
      <c r="A439" s="311" t="s">
        <v>533</v>
      </c>
      <c r="B439" s="311">
        <v>27</v>
      </c>
      <c r="C439" s="311">
        <v>1</v>
      </c>
      <c r="D439" s="331" t="s">
        <v>344</v>
      </c>
      <c r="E439" s="313">
        <v>44669</v>
      </c>
      <c r="F439" s="314">
        <f t="shared" si="30"/>
        <v>13.857142857142858</v>
      </c>
      <c r="G439" s="315">
        <f t="shared" si="31"/>
        <v>48</v>
      </c>
      <c r="H439" s="315">
        <f t="shared" si="32"/>
        <v>26</v>
      </c>
      <c r="I439" s="258" t="s">
        <v>418</v>
      </c>
      <c r="J439" s="311">
        <v>524703</v>
      </c>
      <c r="K439" s="311">
        <v>218785</v>
      </c>
      <c r="L439" s="317">
        <v>19.399999999999999</v>
      </c>
      <c r="M439" s="317"/>
      <c r="N439" s="317"/>
      <c r="O439" s="319"/>
      <c r="P439" s="320"/>
      <c r="Q439" s="321" t="str">
        <f t="shared" si="33"/>
        <v/>
      </c>
      <c r="R439" s="322" t="str">
        <f t="shared" si="34"/>
        <v/>
      </c>
    </row>
    <row r="440" spans="1:18" ht="16.149999999999999" thickBot="1" x14ac:dyDescent="0.5">
      <c r="A440" s="311" t="s">
        <v>535</v>
      </c>
      <c r="B440" s="311">
        <v>29</v>
      </c>
      <c r="C440" s="311">
        <v>3</v>
      </c>
      <c r="D440" s="331" t="s">
        <v>344</v>
      </c>
      <c r="E440" s="313">
        <v>44669</v>
      </c>
      <c r="F440" s="314">
        <f t="shared" si="30"/>
        <v>13.857142857142858</v>
      </c>
      <c r="G440" s="315">
        <f t="shared" si="31"/>
        <v>48</v>
      </c>
      <c r="H440" s="315">
        <f t="shared" si="32"/>
        <v>26</v>
      </c>
      <c r="I440" s="259" t="s">
        <v>170</v>
      </c>
      <c r="J440" s="311">
        <v>524705</v>
      </c>
      <c r="K440" s="311">
        <v>218785</v>
      </c>
      <c r="L440" s="317">
        <v>17.600000000000001</v>
      </c>
      <c r="M440" s="317"/>
      <c r="N440" s="317"/>
      <c r="O440" s="319"/>
      <c r="P440" s="320"/>
      <c r="Q440" s="321" t="str">
        <f t="shared" si="33"/>
        <v/>
      </c>
      <c r="R440" s="322" t="str">
        <f t="shared" si="34"/>
        <v/>
      </c>
    </row>
    <row r="441" spans="1:18" ht="16.149999999999999" thickBot="1" x14ac:dyDescent="0.5">
      <c r="A441" s="311" t="s">
        <v>508</v>
      </c>
      <c r="B441" s="311">
        <v>2</v>
      </c>
      <c r="C441" s="311">
        <v>1</v>
      </c>
      <c r="D441" s="312" t="s">
        <v>337</v>
      </c>
      <c r="E441" s="313">
        <v>44671</v>
      </c>
      <c r="F441" s="314">
        <f t="shared" si="30"/>
        <v>14.142857142857142</v>
      </c>
      <c r="G441" s="315">
        <f t="shared" si="31"/>
        <v>50</v>
      </c>
      <c r="H441" s="315">
        <f t="shared" si="32"/>
        <v>28</v>
      </c>
      <c r="I441" s="256" t="s">
        <v>171</v>
      </c>
      <c r="J441" s="311">
        <v>524678</v>
      </c>
      <c r="K441" s="311">
        <v>218780</v>
      </c>
      <c r="L441" s="317">
        <v>20.2</v>
      </c>
      <c r="M441" s="317"/>
      <c r="N441" s="319"/>
      <c r="O441" s="319"/>
      <c r="P441" s="320"/>
      <c r="Q441" s="321" t="str">
        <f t="shared" si="33"/>
        <v/>
      </c>
      <c r="R441" s="322" t="str">
        <f t="shared" si="34"/>
        <v/>
      </c>
    </row>
    <row r="442" spans="1:18" ht="16.149999999999999" thickBot="1" x14ac:dyDescent="0.5">
      <c r="A442" s="311" t="s">
        <v>509</v>
      </c>
      <c r="B442" s="311">
        <v>3</v>
      </c>
      <c r="C442" s="311">
        <v>2</v>
      </c>
      <c r="D442" s="312" t="s">
        <v>337</v>
      </c>
      <c r="E442" s="313">
        <v>44671</v>
      </c>
      <c r="F442" s="314">
        <f t="shared" si="30"/>
        <v>14.142857142857142</v>
      </c>
      <c r="G442" s="315">
        <f t="shared" si="31"/>
        <v>50</v>
      </c>
      <c r="H442" s="315">
        <f t="shared" si="32"/>
        <v>28</v>
      </c>
      <c r="I442" s="257" t="s">
        <v>170</v>
      </c>
      <c r="J442" s="311">
        <v>524679</v>
      </c>
      <c r="K442" s="311">
        <v>218780</v>
      </c>
      <c r="L442" s="317">
        <v>22</v>
      </c>
      <c r="M442" s="317"/>
      <c r="N442" s="319"/>
      <c r="O442" s="319"/>
      <c r="P442" s="320"/>
      <c r="Q442" s="321" t="str">
        <f t="shared" si="33"/>
        <v/>
      </c>
      <c r="R442" s="322" t="str">
        <f t="shared" si="34"/>
        <v/>
      </c>
    </row>
    <row r="443" spans="1:18" ht="15.75" x14ac:dyDescent="0.45">
      <c r="A443" s="311" t="s">
        <v>510</v>
      </c>
      <c r="B443" s="311">
        <v>4</v>
      </c>
      <c r="C443" s="311">
        <v>3</v>
      </c>
      <c r="D443" s="312" t="s">
        <v>337</v>
      </c>
      <c r="E443" s="313">
        <v>44671</v>
      </c>
      <c r="F443" s="314">
        <f t="shared" si="30"/>
        <v>14.142857142857142</v>
      </c>
      <c r="G443" s="315">
        <f t="shared" si="31"/>
        <v>50</v>
      </c>
      <c r="H443" s="315">
        <f t="shared" si="32"/>
        <v>28</v>
      </c>
      <c r="I443" s="258" t="s">
        <v>418</v>
      </c>
      <c r="J443" s="311">
        <v>524680</v>
      </c>
      <c r="K443" s="311">
        <v>218780</v>
      </c>
      <c r="L443" s="317">
        <v>19.899999999999999</v>
      </c>
      <c r="M443" s="317"/>
      <c r="N443" s="319"/>
      <c r="O443" s="319"/>
      <c r="P443" s="320"/>
      <c r="Q443" s="321" t="str">
        <f t="shared" si="33"/>
        <v/>
      </c>
      <c r="R443" s="322" t="str">
        <f t="shared" si="34"/>
        <v/>
      </c>
    </row>
    <row r="444" spans="1:18" ht="15.75" x14ac:dyDescent="0.45">
      <c r="A444" s="311" t="s">
        <v>511</v>
      </c>
      <c r="B444" s="311">
        <v>5</v>
      </c>
      <c r="C444" s="311">
        <v>4</v>
      </c>
      <c r="D444" s="312" t="s">
        <v>337</v>
      </c>
      <c r="E444" s="313">
        <v>44671</v>
      </c>
      <c r="F444" s="314">
        <f t="shared" si="30"/>
        <v>14.142857142857142</v>
      </c>
      <c r="G444" s="315">
        <f t="shared" si="31"/>
        <v>50</v>
      </c>
      <c r="H444" s="315">
        <f t="shared" si="32"/>
        <v>28</v>
      </c>
      <c r="I444" s="262"/>
      <c r="J444" s="311">
        <v>524681</v>
      </c>
      <c r="K444" s="311">
        <v>218780</v>
      </c>
      <c r="L444" s="317">
        <v>22.6</v>
      </c>
      <c r="M444" s="317"/>
      <c r="N444" s="319"/>
      <c r="O444" s="319"/>
      <c r="P444" s="320"/>
      <c r="Q444" s="321" t="str">
        <f t="shared" si="33"/>
        <v/>
      </c>
      <c r="R444" s="322" t="str">
        <f t="shared" si="34"/>
        <v/>
      </c>
    </row>
    <row r="445" spans="1:18" ht="15.75" x14ac:dyDescent="0.45">
      <c r="A445" s="311" t="s">
        <v>512</v>
      </c>
      <c r="B445" s="311">
        <v>6</v>
      </c>
      <c r="C445" s="311">
        <v>0</v>
      </c>
      <c r="D445" s="327" t="s">
        <v>339</v>
      </c>
      <c r="E445" s="313">
        <v>44671</v>
      </c>
      <c r="F445" s="314">
        <f t="shared" si="30"/>
        <v>14.142857142857142</v>
      </c>
      <c r="G445" s="315">
        <f t="shared" si="31"/>
        <v>50</v>
      </c>
      <c r="H445" s="315">
        <f t="shared" si="32"/>
        <v>28</v>
      </c>
      <c r="I445" s="265"/>
      <c r="J445" s="311">
        <v>524682</v>
      </c>
      <c r="K445" s="311">
        <v>218781</v>
      </c>
      <c r="L445" s="317">
        <v>21.4</v>
      </c>
      <c r="M445" s="317"/>
      <c r="N445" s="319"/>
      <c r="O445" s="319"/>
      <c r="P445" s="320"/>
      <c r="Q445" s="321" t="str">
        <f t="shared" si="33"/>
        <v/>
      </c>
      <c r="R445" s="322" t="str">
        <f t="shared" si="34"/>
        <v/>
      </c>
    </row>
    <row r="446" spans="1:18" ht="15.75" x14ac:dyDescent="0.45">
      <c r="A446" s="311" t="s">
        <v>513</v>
      </c>
      <c r="B446" s="311">
        <v>7</v>
      </c>
      <c r="C446" s="311">
        <v>1</v>
      </c>
      <c r="D446" s="327" t="s">
        <v>339</v>
      </c>
      <c r="E446" s="313">
        <v>44671</v>
      </c>
      <c r="F446" s="314">
        <f t="shared" si="30"/>
        <v>14.142857142857142</v>
      </c>
      <c r="G446" s="315">
        <f t="shared" si="31"/>
        <v>50</v>
      </c>
      <c r="H446" s="315">
        <f t="shared" si="32"/>
        <v>28</v>
      </c>
      <c r="I446" s="265" t="s">
        <v>170</v>
      </c>
      <c r="J446" s="311">
        <v>524683</v>
      </c>
      <c r="K446" s="311">
        <v>218781</v>
      </c>
      <c r="L446" s="317">
        <v>20.9</v>
      </c>
      <c r="M446" s="317"/>
      <c r="N446" s="319"/>
      <c r="O446" s="319"/>
      <c r="P446" s="320"/>
      <c r="Q446" s="321" t="str">
        <f t="shared" si="33"/>
        <v/>
      </c>
      <c r="R446" s="322" t="str">
        <f t="shared" si="34"/>
        <v/>
      </c>
    </row>
    <row r="447" spans="1:18" ht="15.75" x14ac:dyDescent="0.45">
      <c r="A447" s="311" t="s">
        <v>514</v>
      </c>
      <c r="B447" s="311">
        <v>8</v>
      </c>
      <c r="C447" s="311">
        <v>2</v>
      </c>
      <c r="D447" s="327" t="s">
        <v>339</v>
      </c>
      <c r="E447" s="313">
        <v>44671</v>
      </c>
      <c r="F447" s="314">
        <f t="shared" si="30"/>
        <v>14.142857142857142</v>
      </c>
      <c r="G447" s="315">
        <f t="shared" si="31"/>
        <v>50</v>
      </c>
      <c r="H447" s="315">
        <f t="shared" si="32"/>
        <v>28</v>
      </c>
      <c r="I447" s="265" t="s">
        <v>170</v>
      </c>
      <c r="J447" s="311">
        <v>524684</v>
      </c>
      <c r="K447" s="311">
        <v>218781</v>
      </c>
      <c r="L447" s="317">
        <v>22.7</v>
      </c>
      <c r="M447" s="317"/>
      <c r="N447" s="319"/>
      <c r="O447" s="319"/>
      <c r="P447" s="320"/>
      <c r="Q447" s="321" t="str">
        <f t="shared" si="33"/>
        <v/>
      </c>
      <c r="R447" s="322" t="str">
        <f t="shared" si="34"/>
        <v/>
      </c>
    </row>
    <row r="448" spans="1:18" ht="15.75" x14ac:dyDescent="0.45">
      <c r="A448" s="311" t="s">
        <v>515</v>
      </c>
      <c r="B448" s="311">
        <v>9</v>
      </c>
      <c r="C448" s="311">
        <v>3</v>
      </c>
      <c r="D448" s="327" t="s">
        <v>339</v>
      </c>
      <c r="E448" s="313">
        <v>44671</v>
      </c>
      <c r="F448" s="314">
        <f t="shared" si="30"/>
        <v>14.142857142857142</v>
      </c>
      <c r="G448" s="315">
        <f t="shared" si="31"/>
        <v>50</v>
      </c>
      <c r="H448" s="315">
        <f t="shared" si="32"/>
        <v>28</v>
      </c>
      <c r="I448" s="263"/>
      <c r="J448" s="311">
        <v>524685</v>
      </c>
      <c r="K448" s="311">
        <v>218781</v>
      </c>
      <c r="L448" s="317">
        <v>21.3</v>
      </c>
      <c r="M448" s="317"/>
      <c r="N448" s="319"/>
      <c r="O448" s="319"/>
      <c r="P448" s="320"/>
      <c r="Q448" s="321" t="str">
        <f t="shared" si="33"/>
        <v/>
      </c>
      <c r="R448" s="322" t="str">
        <f t="shared" si="34"/>
        <v/>
      </c>
    </row>
    <row r="449" spans="1:18" ht="15.75" x14ac:dyDescent="0.45">
      <c r="A449" s="311" t="s">
        <v>516</v>
      </c>
      <c r="B449" s="311">
        <v>10</v>
      </c>
      <c r="C449" s="311">
        <v>4</v>
      </c>
      <c r="D449" s="327" t="s">
        <v>339</v>
      </c>
      <c r="E449" s="313">
        <v>44671</v>
      </c>
      <c r="F449" s="314">
        <f t="shared" si="30"/>
        <v>14.142857142857142</v>
      </c>
      <c r="G449" s="315">
        <f t="shared" si="31"/>
        <v>50</v>
      </c>
      <c r="H449" s="315">
        <f t="shared" si="32"/>
        <v>28</v>
      </c>
      <c r="I449" s="262"/>
      <c r="J449" s="311">
        <v>524686</v>
      </c>
      <c r="K449" s="311">
        <v>218781</v>
      </c>
      <c r="L449" s="317">
        <v>21.9</v>
      </c>
      <c r="M449" s="317"/>
      <c r="N449" s="319"/>
      <c r="O449" s="319"/>
      <c r="P449" s="320"/>
      <c r="Q449" s="321" t="str">
        <f t="shared" si="33"/>
        <v/>
      </c>
      <c r="R449" s="322" t="str">
        <f t="shared" si="34"/>
        <v/>
      </c>
    </row>
    <row r="450" spans="1:18" ht="15.75" x14ac:dyDescent="0.45">
      <c r="A450" s="311" t="s">
        <v>517</v>
      </c>
      <c r="B450" s="311">
        <v>11</v>
      </c>
      <c r="C450" s="311">
        <v>0</v>
      </c>
      <c r="D450" s="328" t="s">
        <v>341</v>
      </c>
      <c r="E450" s="313">
        <v>44671</v>
      </c>
      <c r="F450" s="314">
        <f t="shared" si="30"/>
        <v>14.142857142857142</v>
      </c>
      <c r="G450" s="315">
        <f t="shared" si="31"/>
        <v>50</v>
      </c>
      <c r="H450" s="315">
        <f t="shared" si="32"/>
        <v>28</v>
      </c>
      <c r="I450" s="261" t="s">
        <v>171</v>
      </c>
      <c r="J450" s="311">
        <v>524687</v>
      </c>
      <c r="K450" s="311">
        <v>218782</v>
      </c>
      <c r="L450" s="317">
        <v>17.399999999999999</v>
      </c>
      <c r="M450" s="317"/>
      <c r="N450" s="319"/>
      <c r="O450" s="319"/>
      <c r="P450" s="320"/>
      <c r="Q450" s="321" t="str">
        <f t="shared" si="33"/>
        <v/>
      </c>
      <c r="R450" s="322" t="str">
        <f t="shared" si="34"/>
        <v/>
      </c>
    </row>
    <row r="451" spans="1:18" ht="15.75" x14ac:dyDescent="0.45">
      <c r="A451" s="311" t="s">
        <v>518</v>
      </c>
      <c r="B451" s="311">
        <v>12</v>
      </c>
      <c r="C451" s="311">
        <v>1</v>
      </c>
      <c r="D451" s="328" t="s">
        <v>341</v>
      </c>
      <c r="E451" s="313">
        <v>44671</v>
      </c>
      <c r="F451" s="314">
        <f t="shared" si="30"/>
        <v>14.142857142857142</v>
      </c>
      <c r="G451" s="315">
        <f t="shared" si="31"/>
        <v>50</v>
      </c>
      <c r="H451" s="315">
        <f t="shared" si="32"/>
        <v>28</v>
      </c>
      <c r="I451" s="260" t="s">
        <v>418</v>
      </c>
      <c r="J451" s="311">
        <v>524688</v>
      </c>
      <c r="K451" s="311">
        <v>218782</v>
      </c>
      <c r="L451" s="317">
        <v>22.8</v>
      </c>
      <c r="M451" s="317"/>
      <c r="N451" s="319"/>
      <c r="O451" s="319"/>
      <c r="P451" s="320"/>
      <c r="Q451" s="321" t="str">
        <f t="shared" si="33"/>
        <v/>
      </c>
      <c r="R451" s="322" t="str">
        <f t="shared" si="34"/>
        <v/>
      </c>
    </row>
    <row r="452" spans="1:18" ht="15.75" x14ac:dyDescent="0.45">
      <c r="A452" s="311" t="s">
        <v>519</v>
      </c>
      <c r="B452" s="311">
        <v>13</v>
      </c>
      <c r="C452" s="311">
        <v>2</v>
      </c>
      <c r="D452" s="328" t="s">
        <v>341</v>
      </c>
      <c r="E452" s="313">
        <v>44671</v>
      </c>
      <c r="F452" s="314">
        <f t="shared" si="30"/>
        <v>14.142857142857142</v>
      </c>
      <c r="G452" s="315">
        <f t="shared" si="31"/>
        <v>50</v>
      </c>
      <c r="H452" s="315">
        <f t="shared" si="32"/>
        <v>28</v>
      </c>
      <c r="I452" s="261" t="s">
        <v>171</v>
      </c>
      <c r="J452" s="311">
        <v>524689</v>
      </c>
      <c r="K452" s="311">
        <v>218782</v>
      </c>
      <c r="L452" s="317">
        <v>23.4</v>
      </c>
      <c r="M452" s="317"/>
      <c r="N452" s="319"/>
      <c r="O452" s="319"/>
      <c r="P452" s="320"/>
      <c r="Q452" s="321" t="str">
        <f t="shared" si="33"/>
        <v/>
      </c>
      <c r="R452" s="322" t="str">
        <f t="shared" si="34"/>
        <v/>
      </c>
    </row>
    <row r="453" spans="1:18" ht="15.75" x14ac:dyDescent="0.45">
      <c r="A453" s="311" t="s">
        <v>520</v>
      </c>
      <c r="B453" s="311">
        <v>14</v>
      </c>
      <c r="C453" s="311">
        <v>3</v>
      </c>
      <c r="D453" s="328" t="s">
        <v>341</v>
      </c>
      <c r="E453" s="313">
        <v>44671</v>
      </c>
      <c r="F453" s="314">
        <f t="shared" si="30"/>
        <v>14.142857142857142</v>
      </c>
      <c r="G453" s="315">
        <f t="shared" si="31"/>
        <v>50</v>
      </c>
      <c r="H453" s="315">
        <f t="shared" si="32"/>
        <v>28</v>
      </c>
      <c r="I453" s="261" t="s">
        <v>171</v>
      </c>
      <c r="J453" s="311">
        <v>524690</v>
      </c>
      <c r="K453" s="311">
        <v>218782</v>
      </c>
      <c r="L453" s="317">
        <v>20.5</v>
      </c>
      <c r="M453" s="317">
        <v>21</v>
      </c>
      <c r="N453" s="319">
        <v>11.5</v>
      </c>
      <c r="O453" s="319">
        <v>10.1</v>
      </c>
      <c r="P453" s="320"/>
      <c r="Q453" s="321">
        <f t="shared" si="33"/>
        <v>2.4390243902439046</v>
      </c>
      <c r="R453" s="322">
        <f t="shared" si="34"/>
        <v>586.55749999999989</v>
      </c>
    </row>
    <row r="454" spans="1:18" ht="15.75" x14ac:dyDescent="0.45">
      <c r="A454" s="311" t="s">
        <v>521</v>
      </c>
      <c r="B454" s="311">
        <v>15</v>
      </c>
      <c r="C454" s="311">
        <v>4</v>
      </c>
      <c r="D454" s="328" t="s">
        <v>341</v>
      </c>
      <c r="E454" s="313">
        <v>44671</v>
      </c>
      <c r="F454" s="314">
        <f t="shared" si="30"/>
        <v>14.142857142857142</v>
      </c>
      <c r="G454" s="315">
        <f t="shared" si="31"/>
        <v>50</v>
      </c>
      <c r="H454" s="315">
        <f t="shared" si="32"/>
        <v>28</v>
      </c>
      <c r="I454" s="264"/>
      <c r="J454" s="311">
        <v>524691</v>
      </c>
      <c r="K454" s="311">
        <v>218782</v>
      </c>
      <c r="L454" s="317">
        <v>23.5</v>
      </c>
      <c r="M454" s="317"/>
      <c r="N454" s="319"/>
      <c r="O454" s="319"/>
      <c r="P454" s="320"/>
      <c r="Q454" s="321" t="str">
        <f t="shared" si="33"/>
        <v/>
      </c>
      <c r="R454" s="322" t="str">
        <f t="shared" si="34"/>
        <v/>
      </c>
    </row>
    <row r="455" spans="1:18" ht="15.75" x14ac:dyDescent="0.45">
      <c r="A455" s="311" t="s">
        <v>523</v>
      </c>
      <c r="B455" s="311">
        <v>17</v>
      </c>
      <c r="C455" s="311">
        <v>1</v>
      </c>
      <c r="D455" s="329" t="s">
        <v>342</v>
      </c>
      <c r="E455" s="313">
        <v>44671</v>
      </c>
      <c r="F455" s="314">
        <f t="shared" si="30"/>
        <v>14.142857142857142</v>
      </c>
      <c r="G455" s="315">
        <f t="shared" si="31"/>
        <v>50</v>
      </c>
      <c r="H455" s="315">
        <f t="shared" si="32"/>
        <v>28</v>
      </c>
      <c r="I455" s="263" t="s">
        <v>171</v>
      </c>
      <c r="J455" s="311">
        <v>524693</v>
      </c>
      <c r="K455" s="311">
        <v>218783</v>
      </c>
      <c r="L455" s="317">
        <v>20.2</v>
      </c>
      <c r="M455" s="317">
        <v>22.2</v>
      </c>
      <c r="N455" s="319">
        <v>13</v>
      </c>
      <c r="O455" s="319">
        <v>10</v>
      </c>
      <c r="P455" s="320"/>
      <c r="Q455" s="321">
        <f t="shared" si="33"/>
        <v>9.9009900990099098</v>
      </c>
      <c r="R455" s="322">
        <f t="shared" si="34"/>
        <v>650</v>
      </c>
    </row>
    <row r="456" spans="1:18" ht="15.75" x14ac:dyDescent="0.45">
      <c r="A456" s="311" t="s">
        <v>524</v>
      </c>
      <c r="B456" s="311">
        <v>18</v>
      </c>
      <c r="C456" s="311">
        <v>2</v>
      </c>
      <c r="D456" s="329" t="s">
        <v>342</v>
      </c>
      <c r="E456" s="313">
        <v>44671</v>
      </c>
      <c r="F456" s="314">
        <f t="shared" si="30"/>
        <v>14.142857142857142</v>
      </c>
      <c r="G456" s="315">
        <f t="shared" si="31"/>
        <v>50</v>
      </c>
      <c r="H456" s="315">
        <f t="shared" si="32"/>
        <v>28</v>
      </c>
      <c r="I456" s="264" t="s">
        <v>418</v>
      </c>
      <c r="J456" s="311">
        <v>524694</v>
      </c>
      <c r="K456" s="311">
        <v>218783</v>
      </c>
      <c r="L456" s="317">
        <v>18.7</v>
      </c>
      <c r="M456" s="317"/>
      <c r="N456" s="319"/>
      <c r="O456" s="319"/>
      <c r="P456" s="320"/>
      <c r="Q456" s="321" t="str">
        <f t="shared" si="33"/>
        <v/>
      </c>
      <c r="R456" s="322" t="str">
        <f t="shared" si="34"/>
        <v/>
      </c>
    </row>
    <row r="457" spans="1:18" ht="15.75" x14ac:dyDescent="0.45">
      <c r="A457" s="311" t="s">
        <v>525</v>
      </c>
      <c r="B457" s="311">
        <v>19</v>
      </c>
      <c r="C457" s="311">
        <v>3</v>
      </c>
      <c r="D457" s="329" t="s">
        <v>342</v>
      </c>
      <c r="E457" s="313">
        <v>44671</v>
      </c>
      <c r="F457" s="314">
        <f t="shared" si="30"/>
        <v>14.142857142857142</v>
      </c>
      <c r="G457" s="315">
        <f t="shared" si="31"/>
        <v>50</v>
      </c>
      <c r="H457" s="315">
        <f t="shared" si="32"/>
        <v>28</v>
      </c>
      <c r="I457" s="265" t="s">
        <v>170</v>
      </c>
      <c r="J457" s="311">
        <v>524695</v>
      </c>
      <c r="K457" s="311">
        <v>218783</v>
      </c>
      <c r="L457" s="317">
        <v>18.7</v>
      </c>
      <c r="M457" s="317"/>
      <c r="N457" s="319"/>
      <c r="O457" s="319"/>
      <c r="P457" s="320"/>
      <c r="Q457" s="321" t="str">
        <f t="shared" si="33"/>
        <v/>
      </c>
      <c r="R457" s="322" t="str">
        <f t="shared" si="34"/>
        <v/>
      </c>
    </row>
    <row r="458" spans="1:18" ht="15.75" x14ac:dyDescent="0.45">
      <c r="A458" s="311" t="s">
        <v>526</v>
      </c>
      <c r="B458" s="311">
        <v>20</v>
      </c>
      <c r="C458" s="311">
        <v>4</v>
      </c>
      <c r="D458" s="329" t="s">
        <v>342</v>
      </c>
      <c r="E458" s="313">
        <v>44671</v>
      </c>
      <c r="F458" s="314">
        <f t="shared" si="30"/>
        <v>14.142857142857142</v>
      </c>
      <c r="G458" s="315">
        <f t="shared" si="31"/>
        <v>50</v>
      </c>
      <c r="H458" s="315">
        <f t="shared" si="32"/>
        <v>28</v>
      </c>
      <c r="I458" s="265" t="s">
        <v>170</v>
      </c>
      <c r="J458" s="311">
        <v>524696</v>
      </c>
      <c r="K458" s="311">
        <v>218783</v>
      </c>
      <c r="L458" s="317">
        <v>18.899999999999999</v>
      </c>
      <c r="M458" s="317"/>
      <c r="N458" s="319"/>
      <c r="O458" s="319"/>
      <c r="P458" s="320"/>
      <c r="Q458" s="321" t="str">
        <f t="shared" si="33"/>
        <v/>
      </c>
      <c r="R458" s="322" t="str">
        <f t="shared" si="34"/>
        <v/>
      </c>
    </row>
    <row r="459" spans="1:18" ht="15.75" x14ac:dyDescent="0.45">
      <c r="A459" s="311" t="s">
        <v>527</v>
      </c>
      <c r="B459" s="311">
        <v>21</v>
      </c>
      <c r="C459" s="311">
        <v>0</v>
      </c>
      <c r="D459" s="330" t="s">
        <v>343</v>
      </c>
      <c r="E459" s="313">
        <v>44671</v>
      </c>
      <c r="F459" s="314">
        <f t="shared" si="30"/>
        <v>14.142857142857142</v>
      </c>
      <c r="G459" s="315">
        <f t="shared" si="31"/>
        <v>50</v>
      </c>
      <c r="H459" s="315">
        <f t="shared" si="32"/>
        <v>28</v>
      </c>
      <c r="I459" s="263" t="s">
        <v>171</v>
      </c>
      <c r="J459" s="311">
        <v>524697</v>
      </c>
      <c r="K459" s="311">
        <v>218784</v>
      </c>
      <c r="L459" s="317">
        <v>20.3</v>
      </c>
      <c r="M459" s="317">
        <v>22.9</v>
      </c>
      <c r="N459" s="319">
        <v>5.6</v>
      </c>
      <c r="O459" s="319">
        <v>5.0999999999999996</v>
      </c>
      <c r="P459" s="320"/>
      <c r="Q459" s="321">
        <f t="shared" si="33"/>
        <v>12.807881773399</v>
      </c>
      <c r="R459" s="322">
        <f t="shared" si="34"/>
        <v>72.827999999999989</v>
      </c>
    </row>
    <row r="460" spans="1:18" ht="16.149999999999999" thickBot="1" x14ac:dyDescent="0.5">
      <c r="A460" s="311" t="s">
        <v>528</v>
      </c>
      <c r="B460" s="311">
        <v>22</v>
      </c>
      <c r="C460" s="311">
        <v>1</v>
      </c>
      <c r="D460" s="330" t="s">
        <v>343</v>
      </c>
      <c r="E460" s="313">
        <v>44671</v>
      </c>
      <c r="F460" s="314">
        <f t="shared" si="30"/>
        <v>14.142857142857142</v>
      </c>
      <c r="G460" s="315">
        <f t="shared" si="31"/>
        <v>50</v>
      </c>
      <c r="H460" s="315">
        <f t="shared" si="32"/>
        <v>28</v>
      </c>
      <c r="I460" s="266" t="s">
        <v>170</v>
      </c>
      <c r="J460" s="311">
        <v>524698</v>
      </c>
      <c r="K460" s="311">
        <v>218784</v>
      </c>
      <c r="L460" s="317">
        <v>19.7</v>
      </c>
      <c r="M460" s="317"/>
      <c r="N460" s="319"/>
      <c r="O460" s="319"/>
      <c r="P460" s="320"/>
      <c r="Q460" s="321" t="str">
        <f t="shared" si="33"/>
        <v/>
      </c>
      <c r="R460" s="322" t="str">
        <f t="shared" si="34"/>
        <v/>
      </c>
    </row>
    <row r="461" spans="1:18" ht="16.149999999999999" thickBot="1" x14ac:dyDescent="0.5">
      <c r="A461" s="311" t="s">
        <v>529</v>
      </c>
      <c r="B461" s="311">
        <v>23</v>
      </c>
      <c r="C461" s="311">
        <v>2</v>
      </c>
      <c r="D461" s="330" t="s">
        <v>343</v>
      </c>
      <c r="E461" s="313">
        <v>44671</v>
      </c>
      <c r="F461" s="314">
        <f t="shared" si="30"/>
        <v>14.142857142857142</v>
      </c>
      <c r="G461" s="315">
        <f t="shared" si="31"/>
        <v>50</v>
      </c>
      <c r="H461" s="315">
        <f t="shared" si="32"/>
        <v>28</v>
      </c>
      <c r="I461" s="267" t="s">
        <v>418</v>
      </c>
      <c r="J461" s="311">
        <v>524699</v>
      </c>
      <c r="K461" s="311">
        <v>218784</v>
      </c>
      <c r="L461" s="317">
        <v>18.899999999999999</v>
      </c>
      <c r="M461" s="317"/>
      <c r="N461" s="319"/>
      <c r="O461" s="319"/>
      <c r="P461" s="320"/>
      <c r="Q461" s="321" t="str">
        <f t="shared" si="33"/>
        <v/>
      </c>
      <c r="R461" s="322" t="str">
        <f t="shared" si="34"/>
        <v/>
      </c>
    </row>
    <row r="462" spans="1:18" ht="16.149999999999999" thickBot="1" x14ac:dyDescent="0.5">
      <c r="A462" s="311" t="s">
        <v>531</v>
      </c>
      <c r="B462" s="311">
        <v>25</v>
      </c>
      <c r="C462" s="311">
        <v>4</v>
      </c>
      <c r="D462" s="330" t="s">
        <v>343</v>
      </c>
      <c r="E462" s="313">
        <v>44671</v>
      </c>
      <c r="F462" s="314">
        <f t="shared" si="30"/>
        <v>14.142857142857142</v>
      </c>
      <c r="G462" s="315">
        <f t="shared" si="31"/>
        <v>50</v>
      </c>
      <c r="H462" s="315">
        <f t="shared" si="32"/>
        <v>28</v>
      </c>
      <c r="I462" s="266" t="s">
        <v>170</v>
      </c>
      <c r="J462" s="311">
        <v>524701</v>
      </c>
      <c r="K462" s="311">
        <v>218784</v>
      </c>
      <c r="L462" s="317">
        <v>21.7</v>
      </c>
      <c r="M462" s="317">
        <v>23.5</v>
      </c>
      <c r="N462" s="319">
        <v>10.199999999999999</v>
      </c>
      <c r="O462" s="319">
        <v>7.1</v>
      </c>
      <c r="P462" s="320"/>
      <c r="Q462" s="321">
        <f t="shared" si="33"/>
        <v>8.2949308755760462</v>
      </c>
      <c r="R462" s="322">
        <f t="shared" si="34"/>
        <v>257.09099999999995</v>
      </c>
    </row>
    <row r="463" spans="1:18" ht="16.149999999999999" thickBot="1" x14ac:dyDescent="0.5">
      <c r="A463" s="311" t="s">
        <v>532</v>
      </c>
      <c r="B463" s="311">
        <v>26</v>
      </c>
      <c r="C463" s="311">
        <v>0</v>
      </c>
      <c r="D463" s="331" t="s">
        <v>344</v>
      </c>
      <c r="E463" s="313">
        <v>44671</v>
      </c>
      <c r="F463" s="314">
        <f t="shared" si="30"/>
        <v>14.142857142857142</v>
      </c>
      <c r="G463" s="315">
        <f t="shared" si="31"/>
        <v>50</v>
      </c>
      <c r="H463" s="315">
        <f t="shared" si="32"/>
        <v>28</v>
      </c>
      <c r="I463" s="266" t="s">
        <v>170</v>
      </c>
      <c r="J463" s="311">
        <v>524702</v>
      </c>
      <c r="K463" s="311">
        <v>218785</v>
      </c>
      <c r="L463" s="317">
        <v>19.7</v>
      </c>
      <c r="M463" s="317"/>
      <c r="N463" s="317"/>
      <c r="O463" s="319"/>
      <c r="P463" s="320"/>
      <c r="Q463" s="321" t="str">
        <f t="shared" si="33"/>
        <v/>
      </c>
      <c r="R463" s="322" t="str">
        <f t="shared" si="34"/>
        <v/>
      </c>
    </row>
    <row r="464" spans="1:18" ht="16.149999999999999" thickBot="1" x14ac:dyDescent="0.5">
      <c r="A464" s="311" t="s">
        <v>533</v>
      </c>
      <c r="B464" s="311">
        <v>27</v>
      </c>
      <c r="C464" s="311">
        <v>1</v>
      </c>
      <c r="D464" s="331" t="s">
        <v>344</v>
      </c>
      <c r="E464" s="313">
        <v>44671</v>
      </c>
      <c r="F464" s="314">
        <f t="shared" si="30"/>
        <v>14.142857142857142</v>
      </c>
      <c r="G464" s="315">
        <f t="shared" si="31"/>
        <v>50</v>
      </c>
      <c r="H464" s="315">
        <f t="shared" si="32"/>
        <v>28</v>
      </c>
      <c r="I464" s="267" t="s">
        <v>418</v>
      </c>
      <c r="J464" s="311">
        <v>524703</v>
      </c>
      <c r="K464" s="311">
        <v>218785</v>
      </c>
      <c r="L464" s="317">
        <v>19.399999999999999</v>
      </c>
      <c r="M464" s="317"/>
      <c r="N464" s="317"/>
      <c r="O464" s="319"/>
      <c r="P464" s="320"/>
      <c r="Q464" s="321" t="str">
        <f t="shared" si="33"/>
        <v/>
      </c>
      <c r="R464" s="322" t="str">
        <f t="shared" si="34"/>
        <v/>
      </c>
    </row>
    <row r="465" spans="1:18" ht="16.149999999999999" thickBot="1" x14ac:dyDescent="0.5">
      <c r="A465" s="311" t="s">
        <v>535</v>
      </c>
      <c r="B465" s="311">
        <v>29</v>
      </c>
      <c r="C465" s="311">
        <v>3</v>
      </c>
      <c r="D465" s="331" t="s">
        <v>344</v>
      </c>
      <c r="E465" s="313">
        <v>44671</v>
      </c>
      <c r="F465" s="314">
        <f t="shared" si="30"/>
        <v>14.142857142857142</v>
      </c>
      <c r="G465" s="315">
        <f t="shared" si="31"/>
        <v>50</v>
      </c>
      <c r="H465" s="315">
        <f t="shared" si="32"/>
        <v>28</v>
      </c>
      <c r="I465" s="266" t="s">
        <v>170</v>
      </c>
      <c r="J465" s="311">
        <v>524705</v>
      </c>
      <c r="K465" s="311">
        <v>218785</v>
      </c>
      <c r="L465" s="317">
        <v>17.600000000000001</v>
      </c>
      <c r="M465" s="317"/>
      <c r="N465" s="317"/>
      <c r="O465" s="319"/>
      <c r="P465" s="320"/>
      <c r="Q465" s="321" t="str">
        <f t="shared" si="33"/>
        <v/>
      </c>
      <c r="R465" s="322" t="str">
        <f t="shared" si="34"/>
        <v/>
      </c>
    </row>
    <row r="466" spans="1:18" ht="16.149999999999999" thickBot="1" x14ac:dyDescent="0.5">
      <c r="A466" s="311" t="s">
        <v>508</v>
      </c>
      <c r="B466" s="311">
        <v>2</v>
      </c>
      <c r="C466" s="311">
        <v>1</v>
      </c>
      <c r="D466" s="312" t="s">
        <v>337</v>
      </c>
      <c r="E466" s="313">
        <v>44673</v>
      </c>
      <c r="F466" s="314">
        <f t="shared" si="30"/>
        <v>14.428571428571429</v>
      </c>
      <c r="G466" s="315">
        <f t="shared" si="31"/>
        <v>52</v>
      </c>
      <c r="H466" s="315">
        <f t="shared" si="32"/>
        <v>30</v>
      </c>
      <c r="I466" s="256" t="s">
        <v>171</v>
      </c>
      <c r="J466" s="311">
        <v>524678</v>
      </c>
      <c r="K466" s="311">
        <v>218780</v>
      </c>
      <c r="L466" s="317">
        <v>20.2</v>
      </c>
      <c r="M466" s="317"/>
      <c r="N466" s="319"/>
      <c r="O466" s="319"/>
      <c r="P466" s="320"/>
      <c r="Q466" s="321" t="str">
        <f t="shared" si="33"/>
        <v/>
      </c>
      <c r="R466" s="322" t="str">
        <f t="shared" si="34"/>
        <v/>
      </c>
    </row>
    <row r="467" spans="1:18" ht="16.149999999999999" thickBot="1" x14ac:dyDescent="0.5">
      <c r="A467" s="311" t="s">
        <v>509</v>
      </c>
      <c r="B467" s="311">
        <v>3</v>
      </c>
      <c r="C467" s="311">
        <v>2</v>
      </c>
      <c r="D467" s="312" t="s">
        <v>337</v>
      </c>
      <c r="E467" s="313">
        <v>44673</v>
      </c>
      <c r="F467" s="314">
        <f t="shared" si="30"/>
        <v>14.428571428571429</v>
      </c>
      <c r="G467" s="315">
        <f t="shared" si="31"/>
        <v>52</v>
      </c>
      <c r="H467" s="315">
        <f t="shared" si="32"/>
        <v>30</v>
      </c>
      <c r="I467" s="257" t="s">
        <v>170</v>
      </c>
      <c r="J467" s="311">
        <v>524679</v>
      </c>
      <c r="K467" s="311">
        <v>218780</v>
      </c>
      <c r="L467" s="317">
        <v>22</v>
      </c>
      <c r="M467" s="317"/>
      <c r="N467" s="319"/>
      <c r="O467" s="319"/>
      <c r="P467" s="320"/>
      <c r="Q467" s="321" t="str">
        <f t="shared" si="33"/>
        <v/>
      </c>
      <c r="R467" s="322" t="str">
        <f t="shared" si="34"/>
        <v/>
      </c>
    </row>
    <row r="468" spans="1:18" ht="16.149999999999999" thickBot="1" x14ac:dyDescent="0.5">
      <c r="A468" s="311" t="s">
        <v>510</v>
      </c>
      <c r="B468" s="311">
        <v>4</v>
      </c>
      <c r="C468" s="311">
        <v>3</v>
      </c>
      <c r="D468" s="312" t="s">
        <v>337</v>
      </c>
      <c r="E468" s="313">
        <v>44673</v>
      </c>
      <c r="F468" s="314">
        <f t="shared" si="30"/>
        <v>14.428571428571429</v>
      </c>
      <c r="G468" s="315">
        <f t="shared" si="31"/>
        <v>52</v>
      </c>
      <c r="H468" s="315">
        <f t="shared" si="32"/>
        <v>30</v>
      </c>
      <c r="I468" s="258" t="s">
        <v>418</v>
      </c>
      <c r="J468" s="311">
        <v>524680</v>
      </c>
      <c r="K468" s="311">
        <v>218780</v>
      </c>
      <c r="L468" s="317">
        <v>19.899999999999999</v>
      </c>
      <c r="M468" s="317"/>
      <c r="N468" s="319"/>
      <c r="O468" s="319"/>
      <c r="P468" s="320"/>
      <c r="Q468" s="321" t="str">
        <f t="shared" si="33"/>
        <v/>
      </c>
      <c r="R468" s="322" t="str">
        <f t="shared" si="34"/>
        <v/>
      </c>
    </row>
    <row r="469" spans="1:18" ht="16.149999999999999" thickBot="1" x14ac:dyDescent="0.5">
      <c r="A469" s="311" t="s">
        <v>511</v>
      </c>
      <c r="B469" s="311">
        <v>5</v>
      </c>
      <c r="C469" s="311">
        <v>4</v>
      </c>
      <c r="D469" s="312" t="s">
        <v>337</v>
      </c>
      <c r="E469" s="313">
        <v>44673</v>
      </c>
      <c r="F469" s="314">
        <f t="shared" si="30"/>
        <v>14.428571428571429</v>
      </c>
      <c r="G469" s="315">
        <f t="shared" si="31"/>
        <v>52</v>
      </c>
      <c r="H469" s="315">
        <f t="shared" si="32"/>
        <v>30</v>
      </c>
      <c r="I469" s="332"/>
      <c r="J469" s="311">
        <v>524681</v>
      </c>
      <c r="K469" s="311">
        <v>218780</v>
      </c>
      <c r="L469" s="317">
        <v>22.6</v>
      </c>
      <c r="M469" s="317"/>
      <c r="N469" s="319"/>
      <c r="O469" s="319"/>
      <c r="P469" s="320"/>
      <c r="Q469" s="321" t="str">
        <f t="shared" si="33"/>
        <v/>
      </c>
      <c r="R469" s="322" t="str">
        <f t="shared" si="34"/>
        <v/>
      </c>
    </row>
    <row r="470" spans="1:18" ht="16.149999999999999" thickBot="1" x14ac:dyDescent="0.5">
      <c r="A470" s="311" t="s">
        <v>512</v>
      </c>
      <c r="B470" s="311">
        <v>6</v>
      </c>
      <c r="C470" s="311">
        <v>0</v>
      </c>
      <c r="D470" s="327" t="s">
        <v>339</v>
      </c>
      <c r="E470" s="313">
        <v>44673</v>
      </c>
      <c r="F470" s="314">
        <f t="shared" si="30"/>
        <v>14.428571428571429</v>
      </c>
      <c r="G470" s="315">
        <f t="shared" si="31"/>
        <v>52</v>
      </c>
      <c r="H470" s="315">
        <f t="shared" si="32"/>
        <v>30</v>
      </c>
      <c r="I470" s="259"/>
      <c r="J470" s="311">
        <v>524682</v>
      </c>
      <c r="K470" s="311">
        <v>218781</v>
      </c>
      <c r="L470" s="317">
        <v>21.4</v>
      </c>
      <c r="M470" s="317"/>
      <c r="N470" s="319"/>
      <c r="O470" s="319"/>
      <c r="P470" s="320"/>
      <c r="Q470" s="321" t="str">
        <f t="shared" si="33"/>
        <v/>
      </c>
      <c r="R470" s="322" t="str">
        <f t="shared" si="34"/>
        <v/>
      </c>
    </row>
    <row r="471" spans="1:18" ht="16.149999999999999" thickBot="1" x14ac:dyDescent="0.5">
      <c r="A471" s="311" t="s">
        <v>513</v>
      </c>
      <c r="B471" s="311">
        <v>7</v>
      </c>
      <c r="C471" s="311">
        <v>1</v>
      </c>
      <c r="D471" s="327" t="s">
        <v>339</v>
      </c>
      <c r="E471" s="313">
        <v>44673</v>
      </c>
      <c r="F471" s="314">
        <f t="shared" si="30"/>
        <v>14.428571428571429</v>
      </c>
      <c r="G471" s="315">
        <f t="shared" si="31"/>
        <v>52</v>
      </c>
      <c r="H471" s="315">
        <f t="shared" si="32"/>
        <v>30</v>
      </c>
      <c r="I471" s="259" t="s">
        <v>170</v>
      </c>
      <c r="J471" s="311">
        <v>524683</v>
      </c>
      <c r="K471" s="311">
        <v>218781</v>
      </c>
      <c r="L471" s="317">
        <v>20.9</v>
      </c>
      <c r="M471" s="317"/>
      <c r="N471" s="319"/>
      <c r="O471" s="319"/>
      <c r="P471" s="320"/>
      <c r="Q471" s="321" t="str">
        <f t="shared" si="33"/>
        <v/>
      </c>
      <c r="R471" s="322" t="str">
        <f t="shared" si="34"/>
        <v/>
      </c>
    </row>
    <row r="472" spans="1:18" ht="16.149999999999999" thickBot="1" x14ac:dyDescent="0.5">
      <c r="A472" s="311" t="s">
        <v>514</v>
      </c>
      <c r="B472" s="311">
        <v>8</v>
      </c>
      <c r="C472" s="311">
        <v>2</v>
      </c>
      <c r="D472" s="327" t="s">
        <v>339</v>
      </c>
      <c r="E472" s="313">
        <v>44673</v>
      </c>
      <c r="F472" s="314">
        <f t="shared" si="30"/>
        <v>14.428571428571429</v>
      </c>
      <c r="G472" s="315">
        <f t="shared" si="31"/>
        <v>52</v>
      </c>
      <c r="H472" s="315">
        <f t="shared" si="32"/>
        <v>30</v>
      </c>
      <c r="I472" s="259" t="s">
        <v>170</v>
      </c>
      <c r="J472" s="311">
        <v>524684</v>
      </c>
      <c r="K472" s="311">
        <v>218781</v>
      </c>
      <c r="L472" s="317">
        <v>22.7</v>
      </c>
      <c r="M472" s="317"/>
      <c r="N472" s="319"/>
      <c r="O472" s="319"/>
      <c r="P472" s="320"/>
      <c r="Q472" s="321" t="str">
        <f t="shared" si="33"/>
        <v/>
      </c>
      <c r="R472" s="322" t="str">
        <f t="shared" si="34"/>
        <v/>
      </c>
    </row>
    <row r="473" spans="1:18" ht="15.75" x14ac:dyDescent="0.45">
      <c r="A473" s="311" t="s">
        <v>515</v>
      </c>
      <c r="B473" s="311">
        <v>9</v>
      </c>
      <c r="C473" s="311">
        <v>3</v>
      </c>
      <c r="D473" s="327" t="s">
        <v>339</v>
      </c>
      <c r="E473" s="313">
        <v>44673</v>
      </c>
      <c r="F473" s="314">
        <f t="shared" si="30"/>
        <v>14.428571428571429</v>
      </c>
      <c r="G473" s="315">
        <f t="shared" si="31"/>
        <v>52</v>
      </c>
      <c r="H473" s="315">
        <f t="shared" si="32"/>
        <v>30</v>
      </c>
      <c r="I473" s="338"/>
      <c r="J473" s="311">
        <v>524685</v>
      </c>
      <c r="K473" s="311">
        <v>218781</v>
      </c>
      <c r="L473" s="317">
        <v>21.3</v>
      </c>
      <c r="M473" s="317"/>
      <c r="N473" s="319"/>
      <c r="O473" s="319"/>
      <c r="P473" s="320"/>
      <c r="Q473" s="321" t="str">
        <f t="shared" si="33"/>
        <v/>
      </c>
      <c r="R473" s="322" t="str">
        <f t="shared" si="34"/>
        <v/>
      </c>
    </row>
    <row r="474" spans="1:18" ht="15.75" x14ac:dyDescent="0.45">
      <c r="A474" s="311" t="s">
        <v>516</v>
      </c>
      <c r="B474" s="311">
        <v>10</v>
      </c>
      <c r="C474" s="311">
        <v>4</v>
      </c>
      <c r="D474" s="327" t="s">
        <v>339</v>
      </c>
      <c r="E474" s="313">
        <v>44673</v>
      </c>
      <c r="F474" s="314">
        <f t="shared" si="30"/>
        <v>14.428571428571429</v>
      </c>
      <c r="G474" s="315">
        <f t="shared" si="31"/>
        <v>52</v>
      </c>
      <c r="H474" s="315">
        <f t="shared" si="32"/>
        <v>30</v>
      </c>
      <c r="I474" s="262"/>
      <c r="J474" s="311">
        <v>524686</v>
      </c>
      <c r="K474" s="311">
        <v>218781</v>
      </c>
      <c r="L474" s="317">
        <v>21.9</v>
      </c>
      <c r="M474" s="317"/>
      <c r="N474" s="319"/>
      <c r="O474" s="319"/>
      <c r="P474" s="320"/>
      <c r="Q474" s="321" t="str">
        <f t="shared" si="33"/>
        <v/>
      </c>
      <c r="R474" s="322" t="str">
        <f t="shared" si="34"/>
        <v/>
      </c>
    </row>
    <row r="475" spans="1:18" ht="15.75" x14ac:dyDescent="0.45">
      <c r="A475" s="311" t="s">
        <v>517</v>
      </c>
      <c r="B475" s="311">
        <v>11</v>
      </c>
      <c r="C475" s="311">
        <v>0</v>
      </c>
      <c r="D475" s="328" t="s">
        <v>341</v>
      </c>
      <c r="E475" s="313">
        <v>44673</v>
      </c>
      <c r="F475" s="314">
        <f t="shared" si="30"/>
        <v>14.428571428571429</v>
      </c>
      <c r="G475" s="315">
        <f t="shared" si="31"/>
        <v>52</v>
      </c>
      <c r="H475" s="315">
        <f t="shared" si="32"/>
        <v>30</v>
      </c>
      <c r="I475" s="261" t="s">
        <v>171</v>
      </c>
      <c r="J475" s="311">
        <v>524687</v>
      </c>
      <c r="K475" s="311">
        <v>218782</v>
      </c>
      <c r="L475" s="317">
        <v>17.399999999999999</v>
      </c>
      <c r="M475" s="317"/>
      <c r="N475" s="319"/>
      <c r="O475" s="319"/>
      <c r="P475" s="320"/>
      <c r="Q475" s="321" t="str">
        <f t="shared" si="33"/>
        <v/>
      </c>
      <c r="R475" s="322" t="str">
        <f t="shared" si="34"/>
        <v/>
      </c>
    </row>
    <row r="476" spans="1:18" ht="15.75" x14ac:dyDescent="0.45">
      <c r="A476" s="311" t="s">
        <v>518</v>
      </c>
      <c r="B476" s="311">
        <v>12</v>
      </c>
      <c r="C476" s="311">
        <v>1</v>
      </c>
      <c r="D476" s="328" t="s">
        <v>341</v>
      </c>
      <c r="E476" s="313">
        <v>44673</v>
      </c>
      <c r="F476" s="314">
        <f t="shared" si="30"/>
        <v>14.428571428571429</v>
      </c>
      <c r="G476" s="315">
        <f t="shared" si="31"/>
        <v>52</v>
      </c>
      <c r="H476" s="315">
        <f t="shared" si="32"/>
        <v>30</v>
      </c>
      <c r="I476" s="260" t="s">
        <v>418</v>
      </c>
      <c r="J476" s="311">
        <v>524688</v>
      </c>
      <c r="K476" s="311">
        <v>218782</v>
      </c>
      <c r="L476" s="317">
        <v>22.8</v>
      </c>
      <c r="M476" s="317"/>
      <c r="N476" s="319"/>
      <c r="O476" s="319"/>
      <c r="P476" s="320"/>
      <c r="Q476" s="321" t="str">
        <f t="shared" si="33"/>
        <v/>
      </c>
      <c r="R476" s="322" t="str">
        <f t="shared" si="34"/>
        <v/>
      </c>
    </row>
    <row r="477" spans="1:18" ht="15.75" x14ac:dyDescent="0.45">
      <c r="A477" s="311" t="s">
        <v>519</v>
      </c>
      <c r="B477" s="311">
        <v>13</v>
      </c>
      <c r="C477" s="311">
        <v>2</v>
      </c>
      <c r="D477" s="328" t="s">
        <v>341</v>
      </c>
      <c r="E477" s="313">
        <v>44673</v>
      </c>
      <c r="F477" s="314">
        <f t="shared" si="30"/>
        <v>14.428571428571429</v>
      </c>
      <c r="G477" s="315">
        <f t="shared" si="31"/>
        <v>52</v>
      </c>
      <c r="H477" s="315">
        <f t="shared" si="32"/>
        <v>30</v>
      </c>
      <c r="I477" s="261" t="s">
        <v>171</v>
      </c>
      <c r="J477" s="311">
        <v>524689</v>
      </c>
      <c r="K477" s="311">
        <v>218782</v>
      </c>
      <c r="L477" s="317">
        <v>23.4</v>
      </c>
      <c r="M477" s="317"/>
      <c r="N477" s="319"/>
      <c r="O477" s="319"/>
      <c r="P477" s="320"/>
      <c r="Q477" s="321" t="str">
        <f t="shared" si="33"/>
        <v/>
      </c>
      <c r="R477" s="322" t="str">
        <f t="shared" si="34"/>
        <v/>
      </c>
    </row>
    <row r="478" spans="1:18" ht="15.75" x14ac:dyDescent="0.45">
      <c r="A478" s="311" t="s">
        <v>520</v>
      </c>
      <c r="B478" s="311">
        <v>14</v>
      </c>
      <c r="C478" s="311">
        <v>3</v>
      </c>
      <c r="D478" s="328" t="s">
        <v>341</v>
      </c>
      <c r="E478" s="313">
        <v>44673</v>
      </c>
      <c r="F478" s="314">
        <f t="shared" si="30"/>
        <v>14.428571428571429</v>
      </c>
      <c r="G478" s="315">
        <f t="shared" si="31"/>
        <v>52</v>
      </c>
      <c r="H478" s="315">
        <f t="shared" si="32"/>
        <v>30</v>
      </c>
      <c r="I478" s="261" t="s">
        <v>171</v>
      </c>
      <c r="J478" s="311">
        <v>524690</v>
      </c>
      <c r="K478" s="311">
        <v>218782</v>
      </c>
      <c r="L478" s="317">
        <v>20.5</v>
      </c>
      <c r="M478" s="317">
        <v>20.2</v>
      </c>
      <c r="N478" s="319">
        <v>12.9</v>
      </c>
      <c r="O478" s="319">
        <v>11.2</v>
      </c>
      <c r="P478" s="320"/>
      <c r="Q478" s="321">
        <f t="shared" si="33"/>
        <v>-1.4634146341463428</v>
      </c>
      <c r="R478" s="322">
        <f t="shared" si="34"/>
        <v>809.08799999999985</v>
      </c>
    </row>
    <row r="479" spans="1:18" ht="15.75" x14ac:dyDescent="0.45">
      <c r="A479" s="311" t="s">
        <v>521</v>
      </c>
      <c r="B479" s="311">
        <v>15</v>
      </c>
      <c r="C479" s="311">
        <v>4</v>
      </c>
      <c r="D479" s="328" t="s">
        <v>341</v>
      </c>
      <c r="E479" s="313">
        <v>44673</v>
      </c>
      <c r="F479" s="314">
        <f t="shared" si="30"/>
        <v>14.428571428571429</v>
      </c>
      <c r="G479" s="315">
        <f t="shared" si="31"/>
        <v>52</v>
      </c>
      <c r="H479" s="315">
        <f t="shared" si="32"/>
        <v>30</v>
      </c>
      <c r="I479" s="264"/>
      <c r="J479" s="311">
        <v>524691</v>
      </c>
      <c r="K479" s="311">
        <v>218782</v>
      </c>
      <c r="L479" s="317">
        <v>23.5</v>
      </c>
      <c r="M479" s="317"/>
      <c r="N479" s="319"/>
      <c r="O479" s="319"/>
      <c r="P479" s="320"/>
      <c r="Q479" s="321" t="str">
        <f t="shared" si="33"/>
        <v/>
      </c>
      <c r="R479" s="322" t="str">
        <f t="shared" si="34"/>
        <v/>
      </c>
    </row>
    <row r="480" spans="1:18" ht="15.75" x14ac:dyDescent="0.45">
      <c r="A480" s="311" t="s">
        <v>523</v>
      </c>
      <c r="B480" s="311">
        <v>17</v>
      </c>
      <c r="C480" s="311">
        <v>1</v>
      </c>
      <c r="D480" s="329" t="s">
        <v>342</v>
      </c>
      <c r="E480" s="313">
        <v>44673</v>
      </c>
      <c r="F480" s="314">
        <f t="shared" si="30"/>
        <v>14.428571428571429</v>
      </c>
      <c r="G480" s="315">
        <f t="shared" si="31"/>
        <v>52</v>
      </c>
      <c r="H480" s="315">
        <f t="shared" si="32"/>
        <v>30</v>
      </c>
      <c r="I480" s="263" t="s">
        <v>171</v>
      </c>
      <c r="J480" s="311">
        <v>524693</v>
      </c>
      <c r="K480" s="311">
        <v>218783</v>
      </c>
      <c r="L480" s="317">
        <v>20.2</v>
      </c>
      <c r="M480" s="317">
        <v>22.2</v>
      </c>
      <c r="N480" s="319">
        <v>13.1</v>
      </c>
      <c r="O480" s="319">
        <v>11.2</v>
      </c>
      <c r="P480" s="320"/>
      <c r="Q480" s="321">
        <f t="shared" si="33"/>
        <v>9.9009900990099098</v>
      </c>
      <c r="R480" s="322">
        <f t="shared" si="34"/>
        <v>821.63199999999995</v>
      </c>
    </row>
    <row r="481" spans="1:18" ht="15.75" x14ac:dyDescent="0.45">
      <c r="A481" s="311" t="s">
        <v>524</v>
      </c>
      <c r="B481" s="311">
        <v>18</v>
      </c>
      <c r="C481" s="311">
        <v>2</v>
      </c>
      <c r="D481" s="329" t="s">
        <v>342</v>
      </c>
      <c r="E481" s="313">
        <v>44673</v>
      </c>
      <c r="F481" s="314">
        <f t="shared" si="30"/>
        <v>14.428571428571429</v>
      </c>
      <c r="G481" s="315">
        <f t="shared" si="31"/>
        <v>52</v>
      </c>
      <c r="H481" s="315">
        <f t="shared" si="32"/>
        <v>30</v>
      </c>
      <c r="I481" s="264" t="s">
        <v>418</v>
      </c>
      <c r="J481" s="311">
        <v>524694</v>
      </c>
      <c r="K481" s="311">
        <v>218783</v>
      </c>
      <c r="L481" s="317">
        <v>18.7</v>
      </c>
      <c r="M481" s="317"/>
      <c r="N481" s="319"/>
      <c r="O481" s="319"/>
      <c r="P481" s="320"/>
      <c r="Q481" s="321" t="str">
        <f t="shared" si="33"/>
        <v/>
      </c>
      <c r="R481" s="322" t="str">
        <f t="shared" si="34"/>
        <v/>
      </c>
    </row>
    <row r="482" spans="1:18" ht="15.75" x14ac:dyDescent="0.45">
      <c r="A482" s="311" t="s">
        <v>525</v>
      </c>
      <c r="B482" s="311">
        <v>19</v>
      </c>
      <c r="C482" s="311">
        <v>3</v>
      </c>
      <c r="D482" s="329" t="s">
        <v>342</v>
      </c>
      <c r="E482" s="313">
        <v>44673</v>
      </c>
      <c r="F482" s="314">
        <f t="shared" si="30"/>
        <v>14.428571428571429</v>
      </c>
      <c r="G482" s="315">
        <f t="shared" si="31"/>
        <v>52</v>
      </c>
      <c r="H482" s="315">
        <f t="shared" si="32"/>
        <v>30</v>
      </c>
      <c r="I482" s="265" t="s">
        <v>170</v>
      </c>
      <c r="J482" s="311">
        <v>524695</v>
      </c>
      <c r="K482" s="311">
        <v>218783</v>
      </c>
      <c r="L482" s="317">
        <v>18.7</v>
      </c>
      <c r="M482" s="317"/>
      <c r="N482" s="319"/>
      <c r="O482" s="319"/>
      <c r="P482" s="320"/>
      <c r="Q482" s="321" t="str">
        <f t="shared" si="33"/>
        <v/>
      </c>
      <c r="R482" s="322" t="str">
        <f t="shared" si="34"/>
        <v/>
      </c>
    </row>
    <row r="483" spans="1:18" ht="15.75" x14ac:dyDescent="0.45">
      <c r="A483" s="311" t="s">
        <v>526</v>
      </c>
      <c r="B483" s="311">
        <v>20</v>
      </c>
      <c r="C483" s="311">
        <v>4</v>
      </c>
      <c r="D483" s="329" t="s">
        <v>342</v>
      </c>
      <c r="E483" s="313">
        <v>44673</v>
      </c>
      <c r="F483" s="314">
        <f t="shared" si="30"/>
        <v>14.428571428571429</v>
      </c>
      <c r="G483" s="315">
        <f t="shared" si="31"/>
        <v>52</v>
      </c>
      <c r="H483" s="315">
        <f t="shared" si="32"/>
        <v>30</v>
      </c>
      <c r="I483" s="265" t="s">
        <v>170</v>
      </c>
      <c r="J483" s="311">
        <v>524696</v>
      </c>
      <c r="K483" s="311">
        <v>218783</v>
      </c>
      <c r="L483" s="317">
        <v>18.899999999999999</v>
      </c>
      <c r="M483" s="317"/>
      <c r="N483" s="319"/>
      <c r="O483" s="319"/>
      <c r="P483" s="320"/>
      <c r="Q483" s="321" t="str">
        <f t="shared" si="33"/>
        <v/>
      </c>
      <c r="R483" s="322" t="str">
        <f t="shared" si="34"/>
        <v/>
      </c>
    </row>
    <row r="484" spans="1:18" ht="15.75" x14ac:dyDescent="0.45">
      <c r="A484" s="311" t="s">
        <v>527</v>
      </c>
      <c r="B484" s="311">
        <v>21</v>
      </c>
      <c r="C484" s="311">
        <v>0</v>
      </c>
      <c r="D484" s="330" t="s">
        <v>343</v>
      </c>
      <c r="E484" s="313">
        <v>44673</v>
      </c>
      <c r="F484" s="314">
        <f t="shared" ref="F484:F547" si="35">(E484-44572)/7</f>
        <v>14.428571428571429</v>
      </c>
      <c r="G484" s="315">
        <f t="shared" ref="G484:G547" si="36">E484-44621</f>
        <v>52</v>
      </c>
      <c r="H484" s="315">
        <f t="shared" ref="H484:H547" si="37">E484-44643</f>
        <v>30</v>
      </c>
      <c r="I484" s="263" t="s">
        <v>171</v>
      </c>
      <c r="J484" s="311">
        <v>524697</v>
      </c>
      <c r="K484" s="311">
        <v>218784</v>
      </c>
      <c r="L484" s="317">
        <v>20.3</v>
      </c>
      <c r="M484" s="317">
        <v>22.1</v>
      </c>
      <c r="N484" s="319">
        <v>5</v>
      </c>
      <c r="O484" s="319">
        <v>4.9000000000000004</v>
      </c>
      <c r="P484" s="320"/>
      <c r="Q484" s="321">
        <f t="shared" ref="Q484:Q547" si="38">IF(M484="","",((M484/L484)-1)*100)</f>
        <v>8.866995073891637</v>
      </c>
      <c r="R484" s="322">
        <f t="shared" ref="R484:R547" si="39">IF(N484="","",N484*O484*O484/2)</f>
        <v>60.025000000000006</v>
      </c>
    </row>
    <row r="485" spans="1:18" ht="15.75" x14ac:dyDescent="0.45">
      <c r="A485" s="311" t="s">
        <v>528</v>
      </c>
      <c r="B485" s="311">
        <v>22</v>
      </c>
      <c r="C485" s="311">
        <v>1</v>
      </c>
      <c r="D485" s="330" t="s">
        <v>343</v>
      </c>
      <c r="E485" s="313">
        <v>44673</v>
      </c>
      <c r="F485" s="314">
        <f t="shared" si="35"/>
        <v>14.428571428571429</v>
      </c>
      <c r="G485" s="315">
        <f t="shared" si="36"/>
        <v>52</v>
      </c>
      <c r="H485" s="315">
        <f t="shared" si="37"/>
        <v>30</v>
      </c>
      <c r="I485" s="265" t="s">
        <v>170</v>
      </c>
      <c r="J485" s="311">
        <v>524698</v>
      </c>
      <c r="K485" s="311">
        <v>218784</v>
      </c>
      <c r="L485" s="317">
        <v>19.7</v>
      </c>
      <c r="M485" s="317"/>
      <c r="N485" s="319"/>
      <c r="O485" s="319"/>
      <c r="P485" s="320"/>
      <c r="Q485" s="321" t="str">
        <f t="shared" si="38"/>
        <v/>
      </c>
      <c r="R485" s="322" t="str">
        <f t="shared" si="39"/>
        <v/>
      </c>
    </row>
    <row r="486" spans="1:18" ht="15.75" x14ac:dyDescent="0.45">
      <c r="A486" s="311" t="s">
        <v>529</v>
      </c>
      <c r="B486" s="311">
        <v>23</v>
      </c>
      <c r="C486" s="311">
        <v>2</v>
      </c>
      <c r="D486" s="330" t="s">
        <v>343</v>
      </c>
      <c r="E486" s="313">
        <v>44673</v>
      </c>
      <c r="F486" s="314">
        <f t="shared" si="35"/>
        <v>14.428571428571429</v>
      </c>
      <c r="G486" s="315">
        <f t="shared" si="36"/>
        <v>52</v>
      </c>
      <c r="H486" s="315">
        <f t="shared" si="37"/>
        <v>30</v>
      </c>
      <c r="I486" s="264" t="s">
        <v>418</v>
      </c>
      <c r="J486" s="311">
        <v>524699</v>
      </c>
      <c r="K486" s="311">
        <v>218784</v>
      </c>
      <c r="L486" s="317">
        <v>18.899999999999999</v>
      </c>
      <c r="M486" s="317"/>
      <c r="N486" s="319"/>
      <c r="O486" s="319"/>
      <c r="P486" s="320"/>
      <c r="Q486" s="321" t="str">
        <f t="shared" si="38"/>
        <v/>
      </c>
      <c r="R486" s="322" t="str">
        <f t="shared" si="39"/>
        <v/>
      </c>
    </row>
    <row r="487" spans="1:18" ht="15.75" x14ac:dyDescent="0.45">
      <c r="A487" s="311" t="s">
        <v>531</v>
      </c>
      <c r="B487" s="311">
        <v>25</v>
      </c>
      <c r="C487" s="311">
        <v>4</v>
      </c>
      <c r="D487" s="330" t="s">
        <v>343</v>
      </c>
      <c r="E487" s="313">
        <v>44673</v>
      </c>
      <c r="F487" s="314">
        <f t="shared" si="35"/>
        <v>14.428571428571429</v>
      </c>
      <c r="G487" s="315">
        <f t="shared" si="36"/>
        <v>52</v>
      </c>
      <c r="H487" s="315">
        <f t="shared" si="37"/>
        <v>30</v>
      </c>
      <c r="I487" s="265" t="s">
        <v>170</v>
      </c>
      <c r="J487" s="311">
        <v>524701</v>
      </c>
      <c r="K487" s="311">
        <v>218784</v>
      </c>
      <c r="L487" s="317">
        <v>21.7</v>
      </c>
      <c r="M487" s="317">
        <v>23.7</v>
      </c>
      <c r="N487" s="319">
        <v>10.1</v>
      </c>
      <c r="O487" s="319">
        <v>9.1999999999999993</v>
      </c>
      <c r="P487" s="320"/>
      <c r="Q487" s="321">
        <f t="shared" si="38"/>
        <v>9.2165898617511566</v>
      </c>
      <c r="R487" s="322">
        <f t="shared" si="39"/>
        <v>427.4319999999999</v>
      </c>
    </row>
    <row r="488" spans="1:18" ht="15.75" x14ac:dyDescent="0.45">
      <c r="A488" s="311" t="s">
        <v>532</v>
      </c>
      <c r="B488" s="311">
        <v>26</v>
      </c>
      <c r="C488" s="311">
        <v>0</v>
      </c>
      <c r="D488" s="331" t="s">
        <v>344</v>
      </c>
      <c r="E488" s="313">
        <v>44673</v>
      </c>
      <c r="F488" s="314">
        <f t="shared" si="35"/>
        <v>14.428571428571429</v>
      </c>
      <c r="G488" s="315">
        <f t="shared" si="36"/>
        <v>52</v>
      </c>
      <c r="H488" s="315">
        <f t="shared" si="37"/>
        <v>30</v>
      </c>
      <c r="I488" s="265" t="s">
        <v>170</v>
      </c>
      <c r="J488" s="311">
        <v>524702</v>
      </c>
      <c r="K488" s="311">
        <v>218785</v>
      </c>
      <c r="L488" s="317">
        <v>19.7</v>
      </c>
      <c r="M488" s="317"/>
      <c r="N488" s="317"/>
      <c r="O488" s="319"/>
      <c r="P488" s="320"/>
      <c r="Q488" s="321" t="str">
        <f t="shared" si="38"/>
        <v/>
      </c>
      <c r="R488" s="322" t="str">
        <f t="shared" si="39"/>
        <v/>
      </c>
    </row>
    <row r="489" spans="1:18" ht="15.75" x14ac:dyDescent="0.45">
      <c r="A489" s="311" t="s">
        <v>533</v>
      </c>
      <c r="B489" s="311">
        <v>27</v>
      </c>
      <c r="C489" s="311">
        <v>1</v>
      </c>
      <c r="D489" s="331" t="s">
        <v>344</v>
      </c>
      <c r="E489" s="313">
        <v>44673</v>
      </c>
      <c r="F489" s="314">
        <f t="shared" si="35"/>
        <v>14.428571428571429</v>
      </c>
      <c r="G489" s="315">
        <f t="shared" si="36"/>
        <v>52</v>
      </c>
      <c r="H489" s="315">
        <f t="shared" si="37"/>
        <v>30</v>
      </c>
      <c r="I489" s="264" t="s">
        <v>418</v>
      </c>
      <c r="J489" s="311">
        <v>524703</v>
      </c>
      <c r="K489" s="311">
        <v>218785</v>
      </c>
      <c r="L489" s="317">
        <v>19.399999999999999</v>
      </c>
      <c r="M489" s="317"/>
      <c r="N489" s="317"/>
      <c r="O489" s="319"/>
      <c r="P489" s="320"/>
      <c r="Q489" s="321" t="str">
        <f t="shared" si="38"/>
        <v/>
      </c>
      <c r="R489" s="322" t="str">
        <f t="shared" si="39"/>
        <v/>
      </c>
    </row>
    <row r="490" spans="1:18" ht="16.149999999999999" thickBot="1" x14ac:dyDescent="0.5">
      <c r="A490" s="311" t="s">
        <v>535</v>
      </c>
      <c r="B490" s="311">
        <v>29</v>
      </c>
      <c r="C490" s="311">
        <v>3</v>
      </c>
      <c r="D490" s="331" t="s">
        <v>344</v>
      </c>
      <c r="E490" s="313">
        <v>44673</v>
      </c>
      <c r="F490" s="314">
        <f t="shared" si="35"/>
        <v>14.428571428571429</v>
      </c>
      <c r="G490" s="315">
        <f t="shared" si="36"/>
        <v>52</v>
      </c>
      <c r="H490" s="315">
        <f t="shared" si="37"/>
        <v>30</v>
      </c>
      <c r="I490" s="266" t="s">
        <v>170</v>
      </c>
      <c r="J490" s="311">
        <v>524705</v>
      </c>
      <c r="K490" s="311">
        <v>218785</v>
      </c>
      <c r="L490" s="317">
        <v>17.600000000000001</v>
      </c>
      <c r="M490" s="317"/>
      <c r="N490" s="317"/>
      <c r="O490" s="319"/>
      <c r="P490" s="320"/>
      <c r="Q490" s="321" t="str">
        <f t="shared" si="38"/>
        <v/>
      </c>
      <c r="R490" s="322" t="str">
        <f t="shared" si="39"/>
        <v/>
      </c>
    </row>
    <row r="491" spans="1:18" ht="16.149999999999999" thickBot="1" x14ac:dyDescent="0.5">
      <c r="A491" s="311" t="s">
        <v>508</v>
      </c>
      <c r="B491" s="311">
        <v>2</v>
      </c>
      <c r="C491" s="311">
        <v>1</v>
      </c>
      <c r="D491" s="312" t="s">
        <v>337</v>
      </c>
      <c r="E491" s="313">
        <v>44676</v>
      </c>
      <c r="F491" s="314">
        <f t="shared" si="35"/>
        <v>14.857142857142858</v>
      </c>
      <c r="G491" s="315">
        <f t="shared" si="36"/>
        <v>55</v>
      </c>
      <c r="H491" s="315">
        <f t="shared" si="37"/>
        <v>33</v>
      </c>
      <c r="I491" s="337" t="s">
        <v>171</v>
      </c>
      <c r="J491" s="311">
        <v>524678</v>
      </c>
      <c r="K491" s="311">
        <v>218780</v>
      </c>
      <c r="L491" s="317">
        <v>20.2</v>
      </c>
      <c r="M491" s="317"/>
      <c r="N491" s="319"/>
      <c r="O491" s="319"/>
      <c r="P491" s="320"/>
      <c r="Q491" s="321" t="str">
        <f t="shared" si="38"/>
        <v/>
      </c>
      <c r="R491" s="322" t="str">
        <f t="shared" si="39"/>
        <v/>
      </c>
    </row>
    <row r="492" spans="1:18" ht="16.149999999999999" thickBot="1" x14ac:dyDescent="0.5">
      <c r="A492" s="311" t="s">
        <v>509</v>
      </c>
      <c r="B492" s="311">
        <v>3</v>
      </c>
      <c r="C492" s="311">
        <v>2</v>
      </c>
      <c r="D492" s="312" t="s">
        <v>337</v>
      </c>
      <c r="E492" s="313">
        <v>44676</v>
      </c>
      <c r="F492" s="314">
        <f t="shared" si="35"/>
        <v>14.857142857142858</v>
      </c>
      <c r="G492" s="315">
        <f t="shared" si="36"/>
        <v>55</v>
      </c>
      <c r="H492" s="315">
        <f t="shared" si="37"/>
        <v>33</v>
      </c>
      <c r="I492" s="339" t="s">
        <v>170</v>
      </c>
      <c r="J492" s="311">
        <v>524679</v>
      </c>
      <c r="K492" s="311">
        <v>218780</v>
      </c>
      <c r="L492" s="317">
        <v>22</v>
      </c>
      <c r="M492" s="317"/>
      <c r="N492" s="319"/>
      <c r="O492" s="319"/>
      <c r="P492" s="320"/>
      <c r="Q492" s="321" t="str">
        <f t="shared" si="38"/>
        <v/>
      </c>
      <c r="R492" s="322" t="str">
        <f t="shared" si="39"/>
        <v/>
      </c>
    </row>
    <row r="493" spans="1:18" ht="16.149999999999999" thickBot="1" x14ac:dyDescent="0.5">
      <c r="A493" s="311" t="s">
        <v>510</v>
      </c>
      <c r="B493" s="311">
        <v>4</v>
      </c>
      <c r="C493" s="311">
        <v>3</v>
      </c>
      <c r="D493" s="312" t="s">
        <v>337</v>
      </c>
      <c r="E493" s="313">
        <v>44676</v>
      </c>
      <c r="F493" s="314">
        <f t="shared" si="35"/>
        <v>14.857142857142858</v>
      </c>
      <c r="G493" s="315">
        <f t="shared" si="36"/>
        <v>55</v>
      </c>
      <c r="H493" s="315">
        <f t="shared" si="37"/>
        <v>33</v>
      </c>
      <c r="I493" s="267" t="s">
        <v>418</v>
      </c>
      <c r="J493" s="311">
        <v>524680</v>
      </c>
      <c r="K493" s="311">
        <v>218780</v>
      </c>
      <c r="L493" s="317">
        <v>19.899999999999999</v>
      </c>
      <c r="M493" s="317"/>
      <c r="N493" s="319"/>
      <c r="O493" s="319"/>
      <c r="P493" s="320"/>
      <c r="Q493" s="321" t="str">
        <f t="shared" si="38"/>
        <v/>
      </c>
      <c r="R493" s="322" t="str">
        <f t="shared" si="39"/>
        <v/>
      </c>
    </row>
    <row r="494" spans="1:18" ht="16.149999999999999" thickBot="1" x14ac:dyDescent="0.5">
      <c r="A494" s="311" t="s">
        <v>511</v>
      </c>
      <c r="B494" s="311">
        <v>5</v>
      </c>
      <c r="C494" s="311">
        <v>4</v>
      </c>
      <c r="D494" s="312" t="s">
        <v>337</v>
      </c>
      <c r="E494" s="313">
        <v>44676</v>
      </c>
      <c r="F494" s="314">
        <f t="shared" si="35"/>
        <v>14.857142857142858</v>
      </c>
      <c r="G494" s="315">
        <f t="shared" si="36"/>
        <v>55</v>
      </c>
      <c r="H494" s="315">
        <f t="shared" si="37"/>
        <v>33</v>
      </c>
      <c r="I494" s="268"/>
      <c r="J494" s="311">
        <v>524681</v>
      </c>
      <c r="K494" s="311">
        <v>218780</v>
      </c>
      <c r="L494" s="317">
        <v>22.6</v>
      </c>
      <c r="M494" s="317"/>
      <c r="N494" s="319"/>
      <c r="O494" s="319"/>
      <c r="P494" s="320"/>
      <c r="Q494" s="321" t="str">
        <f t="shared" si="38"/>
        <v/>
      </c>
      <c r="R494" s="322" t="str">
        <f t="shared" si="39"/>
        <v/>
      </c>
    </row>
    <row r="495" spans="1:18" ht="16.149999999999999" thickBot="1" x14ac:dyDescent="0.5">
      <c r="A495" s="311" t="s">
        <v>512</v>
      </c>
      <c r="B495" s="311">
        <v>6</v>
      </c>
      <c r="C495" s="311">
        <v>0</v>
      </c>
      <c r="D495" s="327" t="s">
        <v>339</v>
      </c>
      <c r="E495" s="313">
        <v>44676</v>
      </c>
      <c r="F495" s="314">
        <f t="shared" si="35"/>
        <v>14.857142857142858</v>
      </c>
      <c r="G495" s="315">
        <f t="shared" si="36"/>
        <v>55</v>
      </c>
      <c r="H495" s="315">
        <f t="shared" si="37"/>
        <v>33</v>
      </c>
      <c r="I495" s="266"/>
      <c r="J495" s="311">
        <v>524682</v>
      </c>
      <c r="K495" s="311">
        <v>218781</v>
      </c>
      <c r="L495" s="317">
        <v>21.4</v>
      </c>
      <c r="M495" s="317"/>
      <c r="N495" s="319"/>
      <c r="O495" s="319"/>
      <c r="P495" s="320"/>
      <c r="Q495" s="321" t="str">
        <f t="shared" si="38"/>
        <v/>
      </c>
      <c r="R495" s="322" t="str">
        <f t="shared" si="39"/>
        <v/>
      </c>
    </row>
    <row r="496" spans="1:18" ht="16.149999999999999" thickBot="1" x14ac:dyDescent="0.5">
      <c r="A496" s="311" t="s">
        <v>513</v>
      </c>
      <c r="B496" s="311">
        <v>7</v>
      </c>
      <c r="C496" s="311">
        <v>1</v>
      </c>
      <c r="D496" s="327" t="s">
        <v>339</v>
      </c>
      <c r="E496" s="313">
        <v>44676</v>
      </c>
      <c r="F496" s="314">
        <f t="shared" si="35"/>
        <v>14.857142857142858</v>
      </c>
      <c r="G496" s="315">
        <f t="shared" si="36"/>
        <v>55</v>
      </c>
      <c r="H496" s="315">
        <f t="shared" si="37"/>
        <v>33</v>
      </c>
      <c r="I496" s="259" t="s">
        <v>170</v>
      </c>
      <c r="J496" s="311">
        <v>524683</v>
      </c>
      <c r="K496" s="311">
        <v>218781</v>
      </c>
      <c r="L496" s="317">
        <v>20.9</v>
      </c>
      <c r="M496" s="317"/>
      <c r="N496" s="319"/>
      <c r="O496" s="319"/>
      <c r="P496" s="320"/>
      <c r="Q496" s="321" t="str">
        <f t="shared" si="38"/>
        <v/>
      </c>
      <c r="R496" s="322" t="str">
        <f t="shared" si="39"/>
        <v/>
      </c>
    </row>
    <row r="497" spans="1:18" ht="16.149999999999999" thickBot="1" x14ac:dyDescent="0.5">
      <c r="A497" s="311" t="s">
        <v>514</v>
      </c>
      <c r="B497" s="311">
        <v>8</v>
      </c>
      <c r="C497" s="311">
        <v>2</v>
      </c>
      <c r="D497" s="327" t="s">
        <v>339</v>
      </c>
      <c r="E497" s="313">
        <v>44676</v>
      </c>
      <c r="F497" s="314">
        <f t="shared" si="35"/>
        <v>14.857142857142858</v>
      </c>
      <c r="G497" s="315">
        <f t="shared" si="36"/>
        <v>55</v>
      </c>
      <c r="H497" s="315">
        <f t="shared" si="37"/>
        <v>33</v>
      </c>
      <c r="I497" s="259" t="s">
        <v>170</v>
      </c>
      <c r="J497" s="311">
        <v>524684</v>
      </c>
      <c r="K497" s="311">
        <v>218781</v>
      </c>
      <c r="L497" s="317">
        <v>22.7</v>
      </c>
      <c r="M497" s="317"/>
      <c r="N497" s="319"/>
      <c r="O497" s="319"/>
      <c r="P497" s="320"/>
      <c r="Q497" s="321" t="str">
        <f t="shared" si="38"/>
        <v/>
      </c>
      <c r="R497" s="322" t="str">
        <f t="shared" si="39"/>
        <v/>
      </c>
    </row>
    <row r="498" spans="1:18" ht="16.149999999999999" thickBot="1" x14ac:dyDescent="0.5">
      <c r="A498" s="311" t="s">
        <v>515</v>
      </c>
      <c r="B498" s="311">
        <v>9</v>
      </c>
      <c r="C498" s="311">
        <v>3</v>
      </c>
      <c r="D498" s="327" t="s">
        <v>339</v>
      </c>
      <c r="E498" s="313">
        <v>44676</v>
      </c>
      <c r="F498" s="314">
        <f t="shared" si="35"/>
        <v>14.857142857142858</v>
      </c>
      <c r="G498" s="315">
        <f t="shared" si="36"/>
        <v>55</v>
      </c>
      <c r="H498" s="315">
        <f t="shared" si="37"/>
        <v>33</v>
      </c>
      <c r="I498" s="338"/>
      <c r="J498" s="311">
        <v>524685</v>
      </c>
      <c r="K498" s="311">
        <v>218781</v>
      </c>
      <c r="L498" s="317">
        <v>21.3</v>
      </c>
      <c r="M498" s="317"/>
      <c r="N498" s="319"/>
      <c r="O498" s="319"/>
      <c r="P498" s="320"/>
      <c r="Q498" s="321" t="str">
        <f t="shared" si="38"/>
        <v/>
      </c>
      <c r="R498" s="322" t="str">
        <f t="shared" si="39"/>
        <v/>
      </c>
    </row>
    <row r="499" spans="1:18" ht="16.149999999999999" thickBot="1" x14ac:dyDescent="0.5">
      <c r="A499" s="311" t="s">
        <v>516</v>
      </c>
      <c r="B499" s="311">
        <v>10</v>
      </c>
      <c r="C499" s="311">
        <v>4</v>
      </c>
      <c r="D499" s="327" t="s">
        <v>339</v>
      </c>
      <c r="E499" s="313">
        <v>44676</v>
      </c>
      <c r="F499" s="314">
        <f t="shared" si="35"/>
        <v>14.857142857142858</v>
      </c>
      <c r="G499" s="315">
        <f t="shared" si="36"/>
        <v>55</v>
      </c>
      <c r="H499" s="315">
        <f t="shared" si="37"/>
        <v>33</v>
      </c>
      <c r="I499" s="332"/>
      <c r="J499" s="311">
        <v>524686</v>
      </c>
      <c r="K499" s="311">
        <v>218781</v>
      </c>
      <c r="L499" s="317">
        <v>21.9</v>
      </c>
      <c r="M499" s="317"/>
      <c r="N499" s="319"/>
      <c r="O499" s="319"/>
      <c r="P499" s="320"/>
      <c r="Q499" s="321" t="str">
        <f t="shared" si="38"/>
        <v/>
      </c>
      <c r="R499" s="322" t="str">
        <f t="shared" si="39"/>
        <v/>
      </c>
    </row>
    <row r="500" spans="1:18" ht="16.149999999999999" thickBot="1" x14ac:dyDescent="0.5">
      <c r="A500" s="311" t="s">
        <v>517</v>
      </c>
      <c r="B500" s="311">
        <v>11</v>
      </c>
      <c r="C500" s="311">
        <v>0</v>
      </c>
      <c r="D500" s="328" t="s">
        <v>341</v>
      </c>
      <c r="E500" s="313">
        <v>44676</v>
      </c>
      <c r="F500" s="314">
        <f t="shared" si="35"/>
        <v>14.857142857142858</v>
      </c>
      <c r="G500" s="315">
        <f t="shared" si="36"/>
        <v>55</v>
      </c>
      <c r="H500" s="315">
        <f t="shared" si="37"/>
        <v>33</v>
      </c>
      <c r="I500" s="256" t="s">
        <v>171</v>
      </c>
      <c r="J500" s="311">
        <v>524687</v>
      </c>
      <c r="K500" s="311">
        <v>218782</v>
      </c>
      <c r="L500" s="317">
        <v>17.399999999999999</v>
      </c>
      <c r="M500" s="317"/>
      <c r="N500" s="319"/>
      <c r="O500" s="319"/>
      <c r="P500" s="320"/>
      <c r="Q500" s="321" t="str">
        <f t="shared" si="38"/>
        <v/>
      </c>
      <c r="R500" s="322" t="str">
        <f t="shared" si="39"/>
        <v/>
      </c>
    </row>
    <row r="501" spans="1:18" ht="16.149999999999999" thickBot="1" x14ac:dyDescent="0.5">
      <c r="A501" s="311" t="s">
        <v>518</v>
      </c>
      <c r="B501" s="311">
        <v>12</v>
      </c>
      <c r="C501" s="311">
        <v>1</v>
      </c>
      <c r="D501" s="328" t="s">
        <v>341</v>
      </c>
      <c r="E501" s="313">
        <v>44676</v>
      </c>
      <c r="F501" s="314">
        <f t="shared" si="35"/>
        <v>14.857142857142858</v>
      </c>
      <c r="G501" s="315">
        <f t="shared" si="36"/>
        <v>55</v>
      </c>
      <c r="H501" s="315">
        <f t="shared" si="37"/>
        <v>33</v>
      </c>
      <c r="I501" s="340" t="s">
        <v>418</v>
      </c>
      <c r="J501" s="311">
        <v>524688</v>
      </c>
      <c r="K501" s="311">
        <v>218782</v>
      </c>
      <c r="L501" s="317">
        <v>22.8</v>
      </c>
      <c r="M501" s="317"/>
      <c r="N501" s="319"/>
      <c r="O501" s="319"/>
      <c r="P501" s="320"/>
      <c r="Q501" s="321" t="str">
        <f t="shared" si="38"/>
        <v/>
      </c>
      <c r="R501" s="322" t="str">
        <f t="shared" si="39"/>
        <v/>
      </c>
    </row>
    <row r="502" spans="1:18" ht="16.149999999999999" thickBot="1" x14ac:dyDescent="0.5">
      <c r="A502" s="311" t="s">
        <v>519</v>
      </c>
      <c r="B502" s="311">
        <v>13</v>
      </c>
      <c r="C502" s="311">
        <v>2</v>
      </c>
      <c r="D502" s="328" t="s">
        <v>341</v>
      </c>
      <c r="E502" s="313">
        <v>44676</v>
      </c>
      <c r="F502" s="314">
        <f t="shared" si="35"/>
        <v>14.857142857142858</v>
      </c>
      <c r="G502" s="315">
        <f t="shared" si="36"/>
        <v>55</v>
      </c>
      <c r="H502" s="315">
        <f t="shared" si="37"/>
        <v>33</v>
      </c>
      <c r="I502" s="256" t="s">
        <v>171</v>
      </c>
      <c r="J502" s="311">
        <v>524689</v>
      </c>
      <c r="K502" s="311">
        <v>218782</v>
      </c>
      <c r="L502" s="317">
        <v>23.4</v>
      </c>
      <c r="M502" s="317"/>
      <c r="N502" s="319"/>
      <c r="O502" s="319"/>
      <c r="P502" s="320"/>
      <c r="Q502" s="321" t="str">
        <f t="shared" si="38"/>
        <v/>
      </c>
      <c r="R502" s="322" t="str">
        <f t="shared" si="39"/>
        <v/>
      </c>
    </row>
    <row r="503" spans="1:18" ht="15.75" x14ac:dyDescent="0.45">
      <c r="A503" s="311" t="s">
        <v>520</v>
      </c>
      <c r="B503" s="311">
        <v>14</v>
      </c>
      <c r="C503" s="311">
        <v>3</v>
      </c>
      <c r="D503" s="328" t="s">
        <v>341</v>
      </c>
      <c r="E503" s="313">
        <v>44676</v>
      </c>
      <c r="F503" s="314">
        <f t="shared" si="35"/>
        <v>14.857142857142858</v>
      </c>
      <c r="G503" s="315">
        <f t="shared" si="36"/>
        <v>55</v>
      </c>
      <c r="H503" s="315">
        <f t="shared" si="37"/>
        <v>33</v>
      </c>
      <c r="I503" s="256" t="s">
        <v>171</v>
      </c>
      <c r="J503" s="311">
        <v>524690</v>
      </c>
      <c r="K503" s="311">
        <v>218782</v>
      </c>
      <c r="L503" s="317">
        <v>20.5</v>
      </c>
      <c r="M503" s="317"/>
      <c r="N503" s="319"/>
      <c r="O503" s="319"/>
      <c r="P503" s="320"/>
      <c r="Q503" s="321" t="str">
        <f t="shared" si="38"/>
        <v/>
      </c>
      <c r="R503" s="322" t="str">
        <f t="shared" si="39"/>
        <v/>
      </c>
    </row>
    <row r="504" spans="1:18" ht="15.75" x14ac:dyDescent="0.45">
      <c r="A504" s="311" t="s">
        <v>521</v>
      </c>
      <c r="B504" s="311">
        <v>15</v>
      </c>
      <c r="C504" s="311">
        <v>4</v>
      </c>
      <c r="D504" s="328" t="s">
        <v>341</v>
      </c>
      <c r="E504" s="313">
        <v>44676</v>
      </c>
      <c r="F504" s="314">
        <f t="shared" si="35"/>
        <v>14.857142857142858</v>
      </c>
      <c r="G504" s="315">
        <f t="shared" si="36"/>
        <v>55</v>
      </c>
      <c r="H504" s="315">
        <f t="shared" si="37"/>
        <v>33</v>
      </c>
      <c r="I504" s="264"/>
      <c r="J504" s="311">
        <v>524691</v>
      </c>
      <c r="K504" s="311">
        <v>218782</v>
      </c>
      <c r="L504" s="317">
        <v>23.5</v>
      </c>
      <c r="M504" s="317"/>
      <c r="N504" s="319"/>
      <c r="O504" s="319"/>
      <c r="P504" s="320"/>
      <c r="Q504" s="321" t="str">
        <f t="shared" si="38"/>
        <v/>
      </c>
      <c r="R504" s="322" t="str">
        <f t="shared" si="39"/>
        <v/>
      </c>
    </row>
    <row r="505" spans="1:18" ht="15.75" x14ac:dyDescent="0.45">
      <c r="A505" s="311" t="s">
        <v>523</v>
      </c>
      <c r="B505" s="311">
        <v>17</v>
      </c>
      <c r="C505" s="311">
        <v>1</v>
      </c>
      <c r="D505" s="329" t="s">
        <v>342</v>
      </c>
      <c r="E505" s="313">
        <v>44676</v>
      </c>
      <c r="F505" s="314">
        <f t="shared" si="35"/>
        <v>14.857142857142858</v>
      </c>
      <c r="G505" s="315">
        <f t="shared" si="36"/>
        <v>55</v>
      </c>
      <c r="H505" s="315">
        <f t="shared" si="37"/>
        <v>33</v>
      </c>
      <c r="I505" s="263" t="s">
        <v>171</v>
      </c>
      <c r="J505" s="311">
        <v>524693</v>
      </c>
      <c r="K505" s="311">
        <v>218783</v>
      </c>
      <c r="L505" s="317">
        <v>20.2</v>
      </c>
      <c r="M505" s="317"/>
      <c r="N505" s="319"/>
      <c r="O505" s="319"/>
      <c r="P505" s="320"/>
      <c r="Q505" s="321" t="str">
        <f t="shared" si="38"/>
        <v/>
      </c>
      <c r="R505" s="322" t="str">
        <f t="shared" si="39"/>
        <v/>
      </c>
    </row>
    <row r="506" spans="1:18" ht="15.75" x14ac:dyDescent="0.45">
      <c r="A506" s="311" t="s">
        <v>524</v>
      </c>
      <c r="B506" s="311">
        <v>18</v>
      </c>
      <c r="C506" s="311">
        <v>2</v>
      </c>
      <c r="D506" s="329" t="s">
        <v>342</v>
      </c>
      <c r="E506" s="313">
        <v>44676</v>
      </c>
      <c r="F506" s="314">
        <f t="shared" si="35"/>
        <v>14.857142857142858</v>
      </c>
      <c r="G506" s="315">
        <f t="shared" si="36"/>
        <v>55</v>
      </c>
      <c r="H506" s="315">
        <f t="shared" si="37"/>
        <v>33</v>
      </c>
      <c r="I506" s="264" t="s">
        <v>418</v>
      </c>
      <c r="J506" s="311">
        <v>524694</v>
      </c>
      <c r="K506" s="311">
        <v>218783</v>
      </c>
      <c r="L506" s="317">
        <v>18.7</v>
      </c>
      <c r="M506" s="317"/>
      <c r="N506" s="319"/>
      <c r="O506" s="319"/>
      <c r="P506" s="320"/>
      <c r="Q506" s="321" t="str">
        <f t="shared" si="38"/>
        <v/>
      </c>
      <c r="R506" s="322" t="str">
        <f t="shared" si="39"/>
        <v/>
      </c>
    </row>
    <row r="507" spans="1:18" ht="15.75" x14ac:dyDescent="0.45">
      <c r="A507" s="311" t="s">
        <v>525</v>
      </c>
      <c r="B507" s="311">
        <v>19</v>
      </c>
      <c r="C507" s="311">
        <v>3</v>
      </c>
      <c r="D507" s="329" t="s">
        <v>342</v>
      </c>
      <c r="E507" s="313">
        <v>44676</v>
      </c>
      <c r="F507" s="314">
        <f t="shared" si="35"/>
        <v>14.857142857142858</v>
      </c>
      <c r="G507" s="315">
        <f t="shared" si="36"/>
        <v>55</v>
      </c>
      <c r="H507" s="315">
        <f t="shared" si="37"/>
        <v>33</v>
      </c>
      <c r="I507" s="265" t="s">
        <v>170</v>
      </c>
      <c r="J507" s="311">
        <v>524695</v>
      </c>
      <c r="K507" s="311">
        <v>218783</v>
      </c>
      <c r="L507" s="317">
        <v>18.7</v>
      </c>
      <c r="M507" s="317"/>
      <c r="N507" s="319"/>
      <c r="O507" s="319"/>
      <c r="P507" s="320"/>
      <c r="Q507" s="321" t="str">
        <f t="shared" si="38"/>
        <v/>
      </c>
      <c r="R507" s="322" t="str">
        <f t="shared" si="39"/>
        <v/>
      </c>
    </row>
    <row r="508" spans="1:18" ht="15.75" x14ac:dyDescent="0.45">
      <c r="A508" s="311" t="s">
        <v>526</v>
      </c>
      <c r="B508" s="311">
        <v>20</v>
      </c>
      <c r="C508" s="311">
        <v>4</v>
      </c>
      <c r="D508" s="329" t="s">
        <v>342</v>
      </c>
      <c r="E508" s="313">
        <v>44676</v>
      </c>
      <c r="F508" s="314">
        <f t="shared" si="35"/>
        <v>14.857142857142858</v>
      </c>
      <c r="G508" s="315">
        <f t="shared" si="36"/>
        <v>55</v>
      </c>
      <c r="H508" s="315">
        <f t="shared" si="37"/>
        <v>33</v>
      </c>
      <c r="I508" s="265" t="s">
        <v>170</v>
      </c>
      <c r="J508" s="311">
        <v>524696</v>
      </c>
      <c r="K508" s="311">
        <v>218783</v>
      </c>
      <c r="L508" s="317">
        <v>18.899999999999999</v>
      </c>
      <c r="M508" s="317"/>
      <c r="N508" s="319"/>
      <c r="O508" s="319"/>
      <c r="P508" s="320"/>
      <c r="Q508" s="321" t="str">
        <f t="shared" si="38"/>
        <v/>
      </c>
      <c r="R508" s="322" t="str">
        <f t="shared" si="39"/>
        <v/>
      </c>
    </row>
    <row r="509" spans="1:18" ht="15.75" x14ac:dyDescent="0.45">
      <c r="A509" s="311" t="s">
        <v>527</v>
      </c>
      <c r="B509" s="311">
        <v>21</v>
      </c>
      <c r="C509" s="311">
        <v>0</v>
      </c>
      <c r="D509" s="330" t="s">
        <v>343</v>
      </c>
      <c r="E509" s="313">
        <v>44676</v>
      </c>
      <c r="F509" s="314">
        <f t="shared" si="35"/>
        <v>14.857142857142858</v>
      </c>
      <c r="G509" s="315">
        <f t="shared" si="36"/>
        <v>55</v>
      </c>
      <c r="H509" s="315">
        <f t="shared" si="37"/>
        <v>33</v>
      </c>
      <c r="I509" s="263" t="s">
        <v>171</v>
      </c>
      <c r="J509" s="311">
        <v>524697</v>
      </c>
      <c r="K509" s="311">
        <v>218784</v>
      </c>
      <c r="L509" s="317">
        <v>20.3</v>
      </c>
      <c r="M509" s="317">
        <v>22.1</v>
      </c>
      <c r="N509" s="319">
        <v>7</v>
      </c>
      <c r="O509" s="319">
        <v>4.9000000000000004</v>
      </c>
      <c r="P509" s="320"/>
      <c r="Q509" s="321">
        <f t="shared" si="38"/>
        <v>8.866995073891637</v>
      </c>
      <c r="R509" s="322">
        <f t="shared" si="39"/>
        <v>84.035000000000011</v>
      </c>
    </row>
    <row r="510" spans="1:18" ht="15.75" x14ac:dyDescent="0.45">
      <c r="A510" s="311" t="s">
        <v>528</v>
      </c>
      <c r="B510" s="311">
        <v>22</v>
      </c>
      <c r="C510" s="311">
        <v>1</v>
      </c>
      <c r="D510" s="330" t="s">
        <v>343</v>
      </c>
      <c r="E510" s="313">
        <v>44676</v>
      </c>
      <c r="F510" s="314">
        <f t="shared" si="35"/>
        <v>14.857142857142858</v>
      </c>
      <c r="G510" s="315">
        <f t="shared" si="36"/>
        <v>55</v>
      </c>
      <c r="H510" s="315">
        <f t="shared" si="37"/>
        <v>33</v>
      </c>
      <c r="I510" s="265" t="s">
        <v>170</v>
      </c>
      <c r="J510" s="311">
        <v>524698</v>
      </c>
      <c r="K510" s="311">
        <v>218784</v>
      </c>
      <c r="L510" s="317">
        <v>19.7</v>
      </c>
      <c r="M510" s="317"/>
      <c r="N510" s="319"/>
      <c r="O510" s="319"/>
      <c r="P510" s="320"/>
      <c r="Q510" s="321" t="str">
        <f t="shared" si="38"/>
        <v/>
      </c>
      <c r="R510" s="322" t="str">
        <f t="shared" si="39"/>
        <v/>
      </c>
    </row>
    <row r="511" spans="1:18" ht="15.75" x14ac:dyDescent="0.45">
      <c r="A511" s="311" t="s">
        <v>529</v>
      </c>
      <c r="B511" s="311">
        <v>23</v>
      </c>
      <c r="C511" s="311">
        <v>2</v>
      </c>
      <c r="D511" s="330" t="s">
        <v>343</v>
      </c>
      <c r="E511" s="313">
        <v>44676</v>
      </c>
      <c r="F511" s="314">
        <f t="shared" si="35"/>
        <v>14.857142857142858</v>
      </c>
      <c r="G511" s="315">
        <f t="shared" si="36"/>
        <v>55</v>
      </c>
      <c r="H511" s="315">
        <f t="shared" si="37"/>
        <v>33</v>
      </c>
      <c r="I511" s="264" t="s">
        <v>418</v>
      </c>
      <c r="J511" s="311">
        <v>524699</v>
      </c>
      <c r="K511" s="311">
        <v>218784</v>
      </c>
      <c r="L511" s="317">
        <v>18.899999999999999</v>
      </c>
      <c r="M511" s="317"/>
      <c r="N511" s="319"/>
      <c r="O511" s="319"/>
      <c r="P511" s="320"/>
      <c r="Q511" s="321" t="str">
        <f t="shared" si="38"/>
        <v/>
      </c>
      <c r="R511" s="322" t="str">
        <f t="shared" si="39"/>
        <v/>
      </c>
    </row>
    <row r="512" spans="1:18" ht="15.75" x14ac:dyDescent="0.45">
      <c r="A512" s="311" t="s">
        <v>531</v>
      </c>
      <c r="B512" s="311">
        <v>25</v>
      </c>
      <c r="C512" s="311">
        <v>4</v>
      </c>
      <c r="D512" s="330" t="s">
        <v>343</v>
      </c>
      <c r="E512" s="313">
        <v>44676</v>
      </c>
      <c r="F512" s="314">
        <f t="shared" si="35"/>
        <v>14.857142857142858</v>
      </c>
      <c r="G512" s="315">
        <f t="shared" si="36"/>
        <v>55</v>
      </c>
      <c r="H512" s="315">
        <f t="shared" si="37"/>
        <v>33</v>
      </c>
      <c r="I512" s="265" t="s">
        <v>170</v>
      </c>
      <c r="J512" s="311">
        <v>524701</v>
      </c>
      <c r="K512" s="311">
        <v>218784</v>
      </c>
      <c r="L512" s="317">
        <v>21.7</v>
      </c>
      <c r="M512" s="317">
        <v>23.9</v>
      </c>
      <c r="N512" s="319">
        <v>9.4</v>
      </c>
      <c r="O512" s="319">
        <v>9</v>
      </c>
      <c r="P512" s="320"/>
      <c r="Q512" s="321">
        <f t="shared" si="38"/>
        <v>10.138248847926267</v>
      </c>
      <c r="R512" s="322">
        <f t="shared" si="39"/>
        <v>380.70000000000005</v>
      </c>
    </row>
    <row r="513" spans="1:18" ht="15.75" x14ac:dyDescent="0.45">
      <c r="A513" s="311" t="s">
        <v>532</v>
      </c>
      <c r="B513" s="311">
        <v>26</v>
      </c>
      <c r="C513" s="311">
        <v>0</v>
      </c>
      <c r="D513" s="331" t="s">
        <v>344</v>
      </c>
      <c r="E513" s="313">
        <v>44676</v>
      </c>
      <c r="F513" s="314">
        <f t="shared" si="35"/>
        <v>14.857142857142858</v>
      </c>
      <c r="G513" s="315">
        <f t="shared" si="36"/>
        <v>55</v>
      </c>
      <c r="H513" s="315">
        <f t="shared" si="37"/>
        <v>33</v>
      </c>
      <c r="I513" s="265" t="s">
        <v>170</v>
      </c>
      <c r="J513" s="311">
        <v>524702</v>
      </c>
      <c r="K513" s="311">
        <v>218785</v>
      </c>
      <c r="L513" s="317">
        <v>19.7</v>
      </c>
      <c r="M513" s="317"/>
      <c r="N513" s="317"/>
      <c r="O513" s="319"/>
      <c r="P513" s="320"/>
      <c r="Q513" s="321" t="str">
        <f t="shared" si="38"/>
        <v/>
      </c>
      <c r="R513" s="322" t="str">
        <f t="shared" si="39"/>
        <v/>
      </c>
    </row>
    <row r="514" spans="1:18" ht="15.75" x14ac:dyDescent="0.45">
      <c r="A514" s="311" t="s">
        <v>533</v>
      </c>
      <c r="B514" s="311">
        <v>27</v>
      </c>
      <c r="C514" s="311">
        <v>1</v>
      </c>
      <c r="D514" s="331" t="s">
        <v>344</v>
      </c>
      <c r="E514" s="313">
        <v>44676</v>
      </c>
      <c r="F514" s="314">
        <f t="shared" si="35"/>
        <v>14.857142857142858</v>
      </c>
      <c r="G514" s="315">
        <f t="shared" si="36"/>
        <v>55</v>
      </c>
      <c r="H514" s="315">
        <f t="shared" si="37"/>
        <v>33</v>
      </c>
      <c r="I514" s="264" t="s">
        <v>418</v>
      </c>
      <c r="J514" s="311">
        <v>524703</v>
      </c>
      <c r="K514" s="311">
        <v>218785</v>
      </c>
      <c r="L514" s="317">
        <v>19.399999999999999</v>
      </c>
      <c r="M514" s="317"/>
      <c r="N514" s="317"/>
      <c r="O514" s="319"/>
      <c r="P514" s="320"/>
      <c r="Q514" s="321" t="str">
        <f t="shared" si="38"/>
        <v/>
      </c>
      <c r="R514" s="322" t="str">
        <f t="shared" si="39"/>
        <v/>
      </c>
    </row>
    <row r="515" spans="1:18" ht="15.75" x14ac:dyDescent="0.45">
      <c r="A515" s="311" t="s">
        <v>535</v>
      </c>
      <c r="B515" s="311">
        <v>29</v>
      </c>
      <c r="C515" s="311">
        <v>3</v>
      </c>
      <c r="D515" s="331" t="s">
        <v>344</v>
      </c>
      <c r="E515" s="313">
        <v>44676</v>
      </c>
      <c r="F515" s="314">
        <f t="shared" si="35"/>
        <v>14.857142857142858</v>
      </c>
      <c r="G515" s="315">
        <f t="shared" si="36"/>
        <v>55</v>
      </c>
      <c r="H515" s="315">
        <f t="shared" si="37"/>
        <v>33</v>
      </c>
      <c r="I515" s="265" t="s">
        <v>170</v>
      </c>
      <c r="J515" s="311">
        <v>524705</v>
      </c>
      <c r="K515" s="311">
        <v>218785</v>
      </c>
      <c r="L515" s="317">
        <v>17.600000000000001</v>
      </c>
      <c r="M515" s="317"/>
      <c r="N515" s="317"/>
      <c r="O515" s="319"/>
      <c r="P515" s="320"/>
      <c r="Q515" s="321" t="str">
        <f t="shared" si="38"/>
        <v/>
      </c>
      <c r="R515" s="322" t="str">
        <f t="shared" si="39"/>
        <v/>
      </c>
    </row>
    <row r="516" spans="1:18" ht="15.75" x14ac:dyDescent="0.45">
      <c r="A516" s="311" t="s">
        <v>508</v>
      </c>
      <c r="B516" s="311">
        <v>2</v>
      </c>
      <c r="C516" s="311">
        <v>1</v>
      </c>
      <c r="D516" s="312" t="s">
        <v>337</v>
      </c>
      <c r="E516" s="313">
        <v>44678</v>
      </c>
      <c r="F516" s="314">
        <f t="shared" si="35"/>
        <v>15.142857142857142</v>
      </c>
      <c r="G516" s="315">
        <f t="shared" si="36"/>
        <v>57</v>
      </c>
      <c r="H516" s="315">
        <f t="shared" si="37"/>
        <v>35</v>
      </c>
      <c r="I516" s="261" t="s">
        <v>171</v>
      </c>
      <c r="J516" s="311">
        <v>524678</v>
      </c>
      <c r="K516" s="311">
        <v>218780</v>
      </c>
      <c r="L516" s="317">
        <v>20.2</v>
      </c>
      <c r="M516" s="317"/>
      <c r="N516" s="319"/>
      <c r="O516" s="319"/>
      <c r="P516" s="320"/>
      <c r="Q516" s="321" t="str">
        <f t="shared" si="38"/>
        <v/>
      </c>
      <c r="R516" s="322" t="str">
        <f t="shared" si="39"/>
        <v/>
      </c>
    </row>
    <row r="517" spans="1:18" ht="15.75" x14ac:dyDescent="0.45">
      <c r="A517" s="311" t="s">
        <v>509</v>
      </c>
      <c r="B517" s="311">
        <v>3</v>
      </c>
      <c r="C517" s="311">
        <v>2</v>
      </c>
      <c r="D517" s="312" t="s">
        <v>337</v>
      </c>
      <c r="E517" s="313">
        <v>44678</v>
      </c>
      <c r="F517" s="314">
        <f t="shared" si="35"/>
        <v>15.142857142857142</v>
      </c>
      <c r="G517" s="315">
        <f t="shared" si="36"/>
        <v>57</v>
      </c>
      <c r="H517" s="315">
        <f t="shared" si="37"/>
        <v>35</v>
      </c>
      <c r="I517" s="341" t="s">
        <v>170</v>
      </c>
      <c r="J517" s="311">
        <v>524679</v>
      </c>
      <c r="K517" s="311">
        <v>218780</v>
      </c>
      <c r="L517" s="317">
        <v>22</v>
      </c>
      <c r="M517" s="317"/>
      <c r="N517" s="319"/>
      <c r="O517" s="319"/>
      <c r="P517" s="320"/>
      <c r="Q517" s="321" t="str">
        <f t="shared" si="38"/>
        <v/>
      </c>
      <c r="R517" s="322" t="str">
        <f t="shared" si="39"/>
        <v/>
      </c>
    </row>
    <row r="518" spans="1:18" ht="15.75" x14ac:dyDescent="0.45">
      <c r="A518" s="311" t="s">
        <v>510</v>
      </c>
      <c r="B518" s="311">
        <v>4</v>
      </c>
      <c r="C518" s="311">
        <v>3</v>
      </c>
      <c r="D518" s="312" t="s">
        <v>337</v>
      </c>
      <c r="E518" s="313">
        <v>44678</v>
      </c>
      <c r="F518" s="314">
        <f t="shared" si="35"/>
        <v>15.142857142857142</v>
      </c>
      <c r="G518" s="315">
        <f t="shared" si="36"/>
        <v>57</v>
      </c>
      <c r="H518" s="315">
        <f t="shared" si="37"/>
        <v>35</v>
      </c>
      <c r="I518" s="264" t="s">
        <v>418</v>
      </c>
      <c r="J518" s="311">
        <v>524680</v>
      </c>
      <c r="K518" s="311">
        <v>218780</v>
      </c>
      <c r="L518" s="317">
        <v>19.899999999999999</v>
      </c>
      <c r="M518" s="317"/>
      <c r="N518" s="319"/>
      <c r="O518" s="319"/>
      <c r="P518" s="320"/>
      <c r="Q518" s="321" t="str">
        <f t="shared" si="38"/>
        <v/>
      </c>
      <c r="R518" s="322" t="str">
        <f t="shared" si="39"/>
        <v/>
      </c>
    </row>
    <row r="519" spans="1:18" ht="15.75" x14ac:dyDescent="0.45">
      <c r="A519" s="311" t="s">
        <v>511</v>
      </c>
      <c r="B519" s="311">
        <v>5</v>
      </c>
      <c r="C519" s="311">
        <v>4</v>
      </c>
      <c r="D519" s="312" t="s">
        <v>337</v>
      </c>
      <c r="E519" s="313">
        <v>44678</v>
      </c>
      <c r="F519" s="314">
        <f t="shared" si="35"/>
        <v>15.142857142857142</v>
      </c>
      <c r="G519" s="315">
        <f t="shared" si="36"/>
        <v>57</v>
      </c>
      <c r="H519" s="315">
        <f t="shared" si="37"/>
        <v>35</v>
      </c>
      <c r="I519" s="262"/>
      <c r="J519" s="311">
        <v>524681</v>
      </c>
      <c r="K519" s="311">
        <v>218780</v>
      </c>
      <c r="L519" s="317">
        <v>22.6</v>
      </c>
      <c r="M519" s="317"/>
      <c r="N519" s="319"/>
      <c r="O519" s="319"/>
      <c r="P519" s="320"/>
      <c r="Q519" s="321" t="str">
        <f t="shared" si="38"/>
        <v/>
      </c>
      <c r="R519" s="322" t="str">
        <f t="shared" si="39"/>
        <v/>
      </c>
    </row>
    <row r="520" spans="1:18" ht="16.149999999999999" thickBot="1" x14ac:dyDescent="0.5">
      <c r="A520" s="311" t="s">
        <v>512</v>
      </c>
      <c r="B520" s="311">
        <v>6</v>
      </c>
      <c r="C520" s="311">
        <v>0</v>
      </c>
      <c r="D520" s="327" t="s">
        <v>339</v>
      </c>
      <c r="E520" s="313">
        <v>44678</v>
      </c>
      <c r="F520" s="314">
        <f t="shared" si="35"/>
        <v>15.142857142857142</v>
      </c>
      <c r="G520" s="315">
        <f t="shared" si="36"/>
        <v>57</v>
      </c>
      <c r="H520" s="315">
        <f t="shared" si="37"/>
        <v>35</v>
      </c>
      <c r="I520" s="266"/>
      <c r="J520" s="311">
        <v>524682</v>
      </c>
      <c r="K520" s="311">
        <v>218781</v>
      </c>
      <c r="L520" s="317">
        <v>21.4</v>
      </c>
      <c r="M520" s="317"/>
      <c r="N520" s="319"/>
      <c r="O520" s="319"/>
      <c r="P520" s="320"/>
      <c r="Q520" s="321" t="str">
        <f t="shared" si="38"/>
        <v/>
      </c>
      <c r="R520" s="322" t="str">
        <f t="shared" si="39"/>
        <v/>
      </c>
    </row>
    <row r="521" spans="1:18" ht="16.149999999999999" thickBot="1" x14ac:dyDescent="0.5">
      <c r="A521" s="311" t="s">
        <v>513</v>
      </c>
      <c r="B521" s="311">
        <v>7</v>
      </c>
      <c r="C521" s="311">
        <v>1</v>
      </c>
      <c r="D521" s="327" t="s">
        <v>339</v>
      </c>
      <c r="E521" s="313">
        <v>44678</v>
      </c>
      <c r="F521" s="314">
        <f t="shared" si="35"/>
        <v>15.142857142857142</v>
      </c>
      <c r="G521" s="315">
        <f t="shared" si="36"/>
        <v>57</v>
      </c>
      <c r="H521" s="315">
        <f t="shared" si="37"/>
        <v>35</v>
      </c>
      <c r="I521" s="266" t="s">
        <v>170</v>
      </c>
      <c r="J521" s="311">
        <v>524683</v>
      </c>
      <c r="K521" s="311">
        <v>218781</v>
      </c>
      <c r="L521" s="317">
        <v>20.9</v>
      </c>
      <c r="M521" s="317"/>
      <c r="N521" s="319"/>
      <c r="O521" s="319"/>
      <c r="P521" s="320"/>
      <c r="Q521" s="321" t="str">
        <f t="shared" si="38"/>
        <v/>
      </c>
      <c r="R521" s="322" t="str">
        <f t="shared" si="39"/>
        <v/>
      </c>
    </row>
    <row r="522" spans="1:18" ht="16.149999999999999" thickBot="1" x14ac:dyDescent="0.5">
      <c r="A522" s="311" t="s">
        <v>514</v>
      </c>
      <c r="B522" s="311">
        <v>8</v>
      </c>
      <c r="C522" s="311">
        <v>2</v>
      </c>
      <c r="D522" s="327" t="s">
        <v>339</v>
      </c>
      <c r="E522" s="313">
        <v>44678</v>
      </c>
      <c r="F522" s="314">
        <f t="shared" si="35"/>
        <v>15.142857142857142</v>
      </c>
      <c r="G522" s="315">
        <f t="shared" si="36"/>
        <v>57</v>
      </c>
      <c r="H522" s="315">
        <f t="shared" si="37"/>
        <v>35</v>
      </c>
      <c r="I522" s="266" t="s">
        <v>170</v>
      </c>
      <c r="J522" s="311">
        <v>524684</v>
      </c>
      <c r="K522" s="311">
        <v>218781</v>
      </c>
      <c r="L522" s="317">
        <v>22.7</v>
      </c>
      <c r="M522" s="317"/>
      <c r="N522" s="319"/>
      <c r="O522" s="319"/>
      <c r="P522" s="320"/>
      <c r="Q522" s="321" t="str">
        <f t="shared" si="38"/>
        <v/>
      </c>
      <c r="R522" s="322" t="str">
        <f t="shared" si="39"/>
        <v/>
      </c>
    </row>
    <row r="523" spans="1:18" ht="16.149999999999999" thickBot="1" x14ac:dyDescent="0.5">
      <c r="A523" s="311" t="s">
        <v>515</v>
      </c>
      <c r="B523" s="311">
        <v>9</v>
      </c>
      <c r="C523" s="311">
        <v>3</v>
      </c>
      <c r="D523" s="327" t="s">
        <v>339</v>
      </c>
      <c r="E523" s="313">
        <v>44678</v>
      </c>
      <c r="F523" s="314">
        <f t="shared" si="35"/>
        <v>15.142857142857142</v>
      </c>
      <c r="G523" s="315">
        <f t="shared" si="36"/>
        <v>57</v>
      </c>
      <c r="H523" s="315">
        <f t="shared" si="37"/>
        <v>35</v>
      </c>
      <c r="I523" s="336"/>
      <c r="J523" s="311">
        <v>524685</v>
      </c>
      <c r="K523" s="311">
        <v>218781</v>
      </c>
      <c r="L523" s="317">
        <v>21.3</v>
      </c>
      <c r="M523" s="317"/>
      <c r="N523" s="319"/>
      <c r="O523" s="319"/>
      <c r="P523" s="320"/>
      <c r="Q523" s="321" t="str">
        <f t="shared" si="38"/>
        <v/>
      </c>
      <c r="R523" s="322" t="str">
        <f t="shared" si="39"/>
        <v/>
      </c>
    </row>
    <row r="524" spans="1:18" ht="16.149999999999999" thickBot="1" x14ac:dyDescent="0.5">
      <c r="A524" s="311" t="s">
        <v>516</v>
      </c>
      <c r="B524" s="311">
        <v>10</v>
      </c>
      <c r="C524" s="311">
        <v>4</v>
      </c>
      <c r="D524" s="327" t="s">
        <v>339</v>
      </c>
      <c r="E524" s="313">
        <v>44678</v>
      </c>
      <c r="F524" s="314">
        <f t="shared" si="35"/>
        <v>15.142857142857142</v>
      </c>
      <c r="G524" s="315">
        <f t="shared" si="36"/>
        <v>57</v>
      </c>
      <c r="H524" s="315">
        <f t="shared" si="37"/>
        <v>35</v>
      </c>
      <c r="I524" s="268"/>
      <c r="J524" s="311">
        <v>524686</v>
      </c>
      <c r="K524" s="311">
        <v>218781</v>
      </c>
      <c r="L524" s="317">
        <v>21.9</v>
      </c>
      <c r="M524" s="317"/>
      <c r="N524" s="319"/>
      <c r="O524" s="319"/>
      <c r="P524" s="320"/>
      <c r="Q524" s="321" t="str">
        <f t="shared" si="38"/>
        <v/>
      </c>
      <c r="R524" s="322" t="str">
        <f t="shared" si="39"/>
        <v/>
      </c>
    </row>
    <row r="525" spans="1:18" ht="16.149999999999999" thickBot="1" x14ac:dyDescent="0.5">
      <c r="A525" s="311" t="s">
        <v>517</v>
      </c>
      <c r="B525" s="311">
        <v>11</v>
      </c>
      <c r="C525" s="311">
        <v>0</v>
      </c>
      <c r="D525" s="328" t="s">
        <v>341</v>
      </c>
      <c r="E525" s="313">
        <v>44678</v>
      </c>
      <c r="F525" s="314">
        <f t="shared" si="35"/>
        <v>15.142857142857142</v>
      </c>
      <c r="G525" s="315">
        <f t="shared" si="36"/>
        <v>57</v>
      </c>
      <c r="H525" s="315">
        <f t="shared" si="37"/>
        <v>35</v>
      </c>
      <c r="I525" s="337" t="s">
        <v>171</v>
      </c>
      <c r="J525" s="311">
        <v>524687</v>
      </c>
      <c r="K525" s="311">
        <v>218782</v>
      </c>
      <c r="L525" s="317">
        <v>17.399999999999999</v>
      </c>
      <c r="M525" s="317"/>
      <c r="N525" s="319"/>
      <c r="O525" s="319"/>
      <c r="P525" s="320"/>
      <c r="Q525" s="321" t="str">
        <f t="shared" si="38"/>
        <v/>
      </c>
      <c r="R525" s="322" t="str">
        <f t="shared" si="39"/>
        <v/>
      </c>
    </row>
    <row r="526" spans="1:18" ht="16.149999999999999" thickBot="1" x14ac:dyDescent="0.5">
      <c r="A526" s="311" t="s">
        <v>518</v>
      </c>
      <c r="B526" s="311">
        <v>12</v>
      </c>
      <c r="C526" s="311">
        <v>1</v>
      </c>
      <c r="D526" s="328" t="s">
        <v>341</v>
      </c>
      <c r="E526" s="313">
        <v>44678</v>
      </c>
      <c r="F526" s="314">
        <f t="shared" si="35"/>
        <v>15.142857142857142</v>
      </c>
      <c r="G526" s="315">
        <f t="shared" si="36"/>
        <v>57</v>
      </c>
      <c r="H526" s="315">
        <f t="shared" si="37"/>
        <v>35</v>
      </c>
      <c r="I526" s="340" t="s">
        <v>418</v>
      </c>
      <c r="J526" s="311">
        <v>524688</v>
      </c>
      <c r="K526" s="311">
        <v>218782</v>
      </c>
      <c r="L526" s="317">
        <v>22.8</v>
      </c>
      <c r="M526" s="317"/>
      <c r="N526" s="319"/>
      <c r="O526" s="319"/>
      <c r="P526" s="320"/>
      <c r="Q526" s="321" t="str">
        <f t="shared" si="38"/>
        <v/>
      </c>
      <c r="R526" s="322" t="str">
        <f t="shared" si="39"/>
        <v/>
      </c>
    </row>
    <row r="527" spans="1:18" ht="16.149999999999999" thickBot="1" x14ac:dyDescent="0.5">
      <c r="A527" s="311" t="s">
        <v>519</v>
      </c>
      <c r="B527" s="311">
        <v>13</v>
      </c>
      <c r="C527" s="311">
        <v>2</v>
      </c>
      <c r="D527" s="328" t="s">
        <v>341</v>
      </c>
      <c r="E527" s="313">
        <v>44678</v>
      </c>
      <c r="F527" s="314">
        <f t="shared" si="35"/>
        <v>15.142857142857142</v>
      </c>
      <c r="G527" s="315">
        <f t="shared" si="36"/>
        <v>57</v>
      </c>
      <c r="H527" s="315">
        <f t="shared" si="37"/>
        <v>35</v>
      </c>
      <c r="I527" s="256" t="s">
        <v>171</v>
      </c>
      <c r="J527" s="311">
        <v>524689</v>
      </c>
      <c r="K527" s="311">
        <v>218782</v>
      </c>
      <c r="L527" s="317">
        <v>23.4</v>
      </c>
      <c r="M527" s="317"/>
      <c r="N527" s="319"/>
      <c r="O527" s="319"/>
      <c r="P527" s="320"/>
      <c r="Q527" s="321" t="str">
        <f t="shared" si="38"/>
        <v/>
      </c>
      <c r="R527" s="322" t="str">
        <f t="shared" si="39"/>
        <v/>
      </c>
    </row>
    <row r="528" spans="1:18" ht="16.149999999999999" thickBot="1" x14ac:dyDescent="0.5">
      <c r="A528" s="311" t="s">
        <v>520</v>
      </c>
      <c r="B528" s="311">
        <v>14</v>
      </c>
      <c r="C528" s="311">
        <v>3</v>
      </c>
      <c r="D528" s="328" t="s">
        <v>341</v>
      </c>
      <c r="E528" s="313">
        <v>44678</v>
      </c>
      <c r="F528" s="314">
        <f t="shared" si="35"/>
        <v>15.142857142857142</v>
      </c>
      <c r="G528" s="315">
        <f t="shared" si="36"/>
        <v>57</v>
      </c>
      <c r="H528" s="315">
        <f t="shared" si="37"/>
        <v>35</v>
      </c>
      <c r="I528" s="256" t="s">
        <v>171</v>
      </c>
      <c r="J528" s="311">
        <v>524690</v>
      </c>
      <c r="K528" s="311">
        <v>218782</v>
      </c>
      <c r="L528" s="317">
        <v>20.5</v>
      </c>
      <c r="M528" s="317"/>
      <c r="N528" s="319"/>
      <c r="O528" s="319"/>
      <c r="P528" s="320"/>
      <c r="Q528" s="321" t="str">
        <f t="shared" si="38"/>
        <v/>
      </c>
      <c r="R528" s="322" t="str">
        <f t="shared" si="39"/>
        <v/>
      </c>
    </row>
    <row r="529" spans="1:18" ht="16.149999999999999" thickBot="1" x14ac:dyDescent="0.5">
      <c r="A529" s="311" t="s">
        <v>521</v>
      </c>
      <c r="B529" s="311">
        <v>15</v>
      </c>
      <c r="C529" s="311">
        <v>4</v>
      </c>
      <c r="D529" s="328" t="s">
        <v>341</v>
      </c>
      <c r="E529" s="313">
        <v>44678</v>
      </c>
      <c r="F529" s="314">
        <f t="shared" si="35"/>
        <v>15.142857142857142</v>
      </c>
      <c r="G529" s="315">
        <f t="shared" si="36"/>
        <v>57</v>
      </c>
      <c r="H529" s="315">
        <f t="shared" si="37"/>
        <v>35</v>
      </c>
      <c r="I529" s="258"/>
      <c r="J529" s="311">
        <v>524691</v>
      </c>
      <c r="K529" s="311">
        <v>218782</v>
      </c>
      <c r="L529" s="317">
        <v>23.5</v>
      </c>
      <c r="M529" s="317"/>
      <c r="N529" s="319"/>
      <c r="O529" s="319"/>
      <c r="P529" s="320"/>
      <c r="Q529" s="321" t="str">
        <f t="shared" si="38"/>
        <v/>
      </c>
      <c r="R529" s="322" t="str">
        <f t="shared" si="39"/>
        <v/>
      </c>
    </row>
    <row r="530" spans="1:18" ht="16.149999999999999" thickBot="1" x14ac:dyDescent="0.5">
      <c r="A530" s="311" t="s">
        <v>523</v>
      </c>
      <c r="B530" s="311">
        <v>17</v>
      </c>
      <c r="C530" s="311">
        <v>1</v>
      </c>
      <c r="D530" s="329" t="s">
        <v>342</v>
      </c>
      <c r="E530" s="313">
        <v>44678</v>
      </c>
      <c r="F530" s="314">
        <f t="shared" si="35"/>
        <v>15.142857142857142</v>
      </c>
      <c r="G530" s="315">
        <f t="shared" si="36"/>
        <v>57</v>
      </c>
      <c r="H530" s="315">
        <f t="shared" si="37"/>
        <v>35</v>
      </c>
      <c r="I530" s="338" t="s">
        <v>171</v>
      </c>
      <c r="J530" s="311">
        <v>524693</v>
      </c>
      <c r="K530" s="311">
        <v>218783</v>
      </c>
      <c r="L530" s="317">
        <v>20.2</v>
      </c>
      <c r="M530" s="317"/>
      <c r="N530" s="319"/>
      <c r="O530" s="319"/>
      <c r="P530" s="320"/>
      <c r="Q530" s="321" t="str">
        <f t="shared" si="38"/>
        <v/>
      </c>
      <c r="R530" s="322" t="str">
        <f t="shared" si="39"/>
        <v/>
      </c>
    </row>
    <row r="531" spans="1:18" ht="16.149999999999999" thickBot="1" x14ac:dyDescent="0.5">
      <c r="A531" s="311" t="s">
        <v>524</v>
      </c>
      <c r="B531" s="311">
        <v>18</v>
      </c>
      <c r="C531" s="311">
        <v>2</v>
      </c>
      <c r="D531" s="329" t="s">
        <v>342</v>
      </c>
      <c r="E531" s="313">
        <v>44678</v>
      </c>
      <c r="F531" s="314">
        <f t="shared" si="35"/>
        <v>15.142857142857142</v>
      </c>
      <c r="G531" s="315">
        <f t="shared" si="36"/>
        <v>57</v>
      </c>
      <c r="H531" s="315">
        <f t="shared" si="37"/>
        <v>35</v>
      </c>
      <c r="I531" s="258" t="s">
        <v>418</v>
      </c>
      <c r="J531" s="311">
        <v>524694</v>
      </c>
      <c r="K531" s="311">
        <v>218783</v>
      </c>
      <c r="L531" s="317">
        <v>18.7</v>
      </c>
      <c r="M531" s="317"/>
      <c r="N531" s="319"/>
      <c r="O531" s="319"/>
      <c r="P531" s="320"/>
      <c r="Q531" s="321" t="str">
        <f t="shared" si="38"/>
        <v/>
      </c>
      <c r="R531" s="322" t="str">
        <f t="shared" si="39"/>
        <v/>
      </c>
    </row>
    <row r="532" spans="1:18" ht="16.149999999999999" thickBot="1" x14ac:dyDescent="0.5">
      <c r="A532" s="311" t="s">
        <v>525</v>
      </c>
      <c r="B532" s="311">
        <v>19</v>
      </c>
      <c r="C532" s="311">
        <v>3</v>
      </c>
      <c r="D532" s="329" t="s">
        <v>342</v>
      </c>
      <c r="E532" s="313">
        <v>44678</v>
      </c>
      <c r="F532" s="314">
        <f t="shared" si="35"/>
        <v>15.142857142857142</v>
      </c>
      <c r="G532" s="315">
        <f t="shared" si="36"/>
        <v>57</v>
      </c>
      <c r="H532" s="315">
        <f t="shared" si="37"/>
        <v>35</v>
      </c>
      <c r="I532" s="259" t="s">
        <v>170</v>
      </c>
      <c r="J532" s="311">
        <v>524695</v>
      </c>
      <c r="K532" s="311">
        <v>218783</v>
      </c>
      <c r="L532" s="317">
        <v>18.7</v>
      </c>
      <c r="M532" s="317"/>
      <c r="N532" s="319"/>
      <c r="O532" s="319"/>
      <c r="P532" s="320"/>
      <c r="Q532" s="321" t="str">
        <f t="shared" si="38"/>
        <v/>
      </c>
      <c r="R532" s="322" t="str">
        <f t="shared" si="39"/>
        <v/>
      </c>
    </row>
    <row r="533" spans="1:18" ht="15.75" x14ac:dyDescent="0.45">
      <c r="A533" s="311" t="s">
        <v>526</v>
      </c>
      <c r="B533" s="311">
        <v>20</v>
      </c>
      <c r="C533" s="311">
        <v>4</v>
      </c>
      <c r="D533" s="329" t="s">
        <v>342</v>
      </c>
      <c r="E533" s="313">
        <v>44678</v>
      </c>
      <c r="F533" s="314">
        <f t="shared" si="35"/>
        <v>15.142857142857142</v>
      </c>
      <c r="G533" s="315">
        <f t="shared" si="36"/>
        <v>57</v>
      </c>
      <c r="H533" s="315">
        <f t="shared" si="37"/>
        <v>35</v>
      </c>
      <c r="I533" s="259" t="s">
        <v>170</v>
      </c>
      <c r="J533" s="311">
        <v>524696</v>
      </c>
      <c r="K533" s="311">
        <v>218783</v>
      </c>
      <c r="L533" s="317">
        <v>18.899999999999999</v>
      </c>
      <c r="M533" s="317"/>
      <c r="N533" s="319"/>
      <c r="O533" s="319"/>
      <c r="P533" s="320"/>
      <c r="Q533" s="321" t="str">
        <f t="shared" si="38"/>
        <v/>
      </c>
      <c r="R533" s="322" t="str">
        <f t="shared" si="39"/>
        <v/>
      </c>
    </row>
    <row r="534" spans="1:18" ht="15.75" x14ac:dyDescent="0.45">
      <c r="A534" s="311" t="s">
        <v>527</v>
      </c>
      <c r="B534" s="311">
        <v>21</v>
      </c>
      <c r="C534" s="311">
        <v>0</v>
      </c>
      <c r="D534" s="330" t="s">
        <v>343</v>
      </c>
      <c r="E534" s="313">
        <v>44678</v>
      </c>
      <c r="F534" s="314">
        <f t="shared" si="35"/>
        <v>15.142857142857142</v>
      </c>
      <c r="G534" s="315">
        <f t="shared" si="36"/>
        <v>57</v>
      </c>
      <c r="H534" s="315">
        <f t="shared" si="37"/>
        <v>35</v>
      </c>
      <c r="I534" s="263" t="s">
        <v>171</v>
      </c>
      <c r="J534" s="311">
        <v>524697</v>
      </c>
      <c r="K534" s="311">
        <v>218784</v>
      </c>
      <c r="L534" s="317">
        <v>20.3</v>
      </c>
      <c r="M534" s="317"/>
      <c r="N534" s="319"/>
      <c r="O534" s="319"/>
      <c r="P534" s="320"/>
      <c r="Q534" s="321" t="str">
        <f t="shared" si="38"/>
        <v/>
      </c>
      <c r="R534" s="322" t="str">
        <f t="shared" si="39"/>
        <v/>
      </c>
    </row>
    <row r="535" spans="1:18" ht="15.75" x14ac:dyDescent="0.45">
      <c r="A535" s="311" t="s">
        <v>528</v>
      </c>
      <c r="B535" s="311">
        <v>22</v>
      </c>
      <c r="C535" s="311">
        <v>1</v>
      </c>
      <c r="D535" s="330" t="s">
        <v>343</v>
      </c>
      <c r="E535" s="313">
        <v>44678</v>
      </c>
      <c r="F535" s="314">
        <f t="shared" si="35"/>
        <v>15.142857142857142</v>
      </c>
      <c r="G535" s="315">
        <f t="shared" si="36"/>
        <v>57</v>
      </c>
      <c r="H535" s="315">
        <f t="shared" si="37"/>
        <v>35</v>
      </c>
      <c r="I535" s="265" t="s">
        <v>170</v>
      </c>
      <c r="J535" s="311">
        <v>524698</v>
      </c>
      <c r="K535" s="311">
        <v>218784</v>
      </c>
      <c r="L535" s="317">
        <v>19.7</v>
      </c>
      <c r="M535" s="317"/>
      <c r="N535" s="319"/>
      <c r="O535" s="319"/>
      <c r="P535" s="320"/>
      <c r="Q535" s="321" t="str">
        <f t="shared" si="38"/>
        <v/>
      </c>
      <c r="R535" s="322" t="str">
        <f t="shared" si="39"/>
        <v/>
      </c>
    </row>
    <row r="536" spans="1:18" ht="15.75" x14ac:dyDescent="0.45">
      <c r="A536" s="311" t="s">
        <v>529</v>
      </c>
      <c r="B536" s="311">
        <v>23</v>
      </c>
      <c r="C536" s="311">
        <v>2</v>
      </c>
      <c r="D536" s="330" t="s">
        <v>343</v>
      </c>
      <c r="E536" s="313">
        <v>44678</v>
      </c>
      <c r="F536" s="314">
        <f t="shared" si="35"/>
        <v>15.142857142857142</v>
      </c>
      <c r="G536" s="315">
        <f t="shared" si="36"/>
        <v>57</v>
      </c>
      <c r="H536" s="315">
        <f t="shared" si="37"/>
        <v>35</v>
      </c>
      <c r="I536" s="264" t="s">
        <v>418</v>
      </c>
      <c r="J536" s="311">
        <v>524699</v>
      </c>
      <c r="K536" s="311">
        <v>218784</v>
      </c>
      <c r="L536" s="317">
        <v>18.899999999999999</v>
      </c>
      <c r="M536" s="317"/>
      <c r="N536" s="319"/>
      <c r="O536" s="319"/>
      <c r="P536" s="320"/>
      <c r="Q536" s="321" t="str">
        <f t="shared" si="38"/>
        <v/>
      </c>
      <c r="R536" s="322" t="str">
        <f t="shared" si="39"/>
        <v/>
      </c>
    </row>
    <row r="537" spans="1:18" ht="15.75" x14ac:dyDescent="0.45">
      <c r="A537" s="311" t="s">
        <v>531</v>
      </c>
      <c r="B537" s="311">
        <v>25</v>
      </c>
      <c r="C537" s="311">
        <v>4</v>
      </c>
      <c r="D537" s="330" t="s">
        <v>343</v>
      </c>
      <c r="E537" s="313">
        <v>44678</v>
      </c>
      <c r="F537" s="314">
        <f t="shared" si="35"/>
        <v>15.142857142857142</v>
      </c>
      <c r="G537" s="315">
        <f t="shared" si="36"/>
        <v>57</v>
      </c>
      <c r="H537" s="315">
        <f t="shared" si="37"/>
        <v>35</v>
      </c>
      <c r="I537" s="265" t="s">
        <v>170</v>
      </c>
      <c r="J537" s="311">
        <v>524701</v>
      </c>
      <c r="K537" s="311">
        <v>218784</v>
      </c>
      <c r="L537" s="317">
        <v>21.7</v>
      </c>
      <c r="M537" s="317">
        <v>24</v>
      </c>
      <c r="N537" s="319">
        <v>11.8</v>
      </c>
      <c r="O537" s="319">
        <v>9.3000000000000007</v>
      </c>
      <c r="P537" s="320"/>
      <c r="Q537" s="321">
        <f t="shared" si="38"/>
        <v>10.599078341013835</v>
      </c>
      <c r="R537" s="322">
        <f t="shared" si="39"/>
        <v>510.29100000000005</v>
      </c>
    </row>
    <row r="538" spans="1:18" ht="15.75" x14ac:dyDescent="0.45">
      <c r="A538" s="311" t="s">
        <v>532</v>
      </c>
      <c r="B538" s="311">
        <v>26</v>
      </c>
      <c r="C538" s="311">
        <v>0</v>
      </c>
      <c r="D538" s="331" t="s">
        <v>344</v>
      </c>
      <c r="E538" s="313">
        <v>44678</v>
      </c>
      <c r="F538" s="314">
        <f t="shared" si="35"/>
        <v>15.142857142857142</v>
      </c>
      <c r="G538" s="315">
        <f t="shared" si="36"/>
        <v>57</v>
      </c>
      <c r="H538" s="315">
        <f t="shared" si="37"/>
        <v>35</v>
      </c>
      <c r="I538" s="265" t="s">
        <v>170</v>
      </c>
      <c r="J538" s="311">
        <v>524702</v>
      </c>
      <c r="K538" s="311">
        <v>218785</v>
      </c>
      <c r="L538" s="317">
        <v>19.7</v>
      </c>
      <c r="M538" s="317"/>
      <c r="N538" s="317"/>
      <c r="O538" s="319"/>
      <c r="P538" s="320"/>
      <c r="Q538" s="321" t="str">
        <f t="shared" si="38"/>
        <v/>
      </c>
      <c r="R538" s="322" t="str">
        <f t="shared" si="39"/>
        <v/>
      </c>
    </row>
    <row r="539" spans="1:18" ht="15.75" x14ac:dyDescent="0.45">
      <c r="A539" s="311" t="s">
        <v>533</v>
      </c>
      <c r="B539" s="311">
        <v>27</v>
      </c>
      <c r="C539" s="311">
        <v>1</v>
      </c>
      <c r="D539" s="331" t="s">
        <v>344</v>
      </c>
      <c r="E539" s="313">
        <v>44678</v>
      </c>
      <c r="F539" s="314">
        <f t="shared" si="35"/>
        <v>15.142857142857142</v>
      </c>
      <c r="G539" s="315">
        <f t="shared" si="36"/>
        <v>57</v>
      </c>
      <c r="H539" s="315">
        <f t="shared" si="37"/>
        <v>35</v>
      </c>
      <c r="I539" s="264" t="s">
        <v>418</v>
      </c>
      <c r="J539" s="311">
        <v>524703</v>
      </c>
      <c r="K539" s="311">
        <v>218785</v>
      </c>
      <c r="L539" s="317">
        <v>19.399999999999999</v>
      </c>
      <c r="M539" s="317"/>
      <c r="N539" s="317"/>
      <c r="O539" s="319"/>
      <c r="P539" s="320"/>
      <c r="Q539" s="321" t="str">
        <f t="shared" si="38"/>
        <v/>
      </c>
      <c r="R539" s="322" t="str">
        <f t="shared" si="39"/>
        <v/>
      </c>
    </row>
    <row r="540" spans="1:18" ht="15.75" x14ac:dyDescent="0.45">
      <c r="A540" s="311" t="s">
        <v>535</v>
      </c>
      <c r="B540" s="311">
        <v>29</v>
      </c>
      <c r="C540" s="311">
        <v>3</v>
      </c>
      <c r="D540" s="331" t="s">
        <v>344</v>
      </c>
      <c r="E540" s="313">
        <v>44678</v>
      </c>
      <c r="F540" s="314">
        <f t="shared" si="35"/>
        <v>15.142857142857142</v>
      </c>
      <c r="G540" s="315">
        <f t="shared" si="36"/>
        <v>57</v>
      </c>
      <c r="H540" s="315">
        <f t="shared" si="37"/>
        <v>35</v>
      </c>
      <c r="I540" s="265" t="s">
        <v>170</v>
      </c>
      <c r="J540" s="311">
        <v>524705</v>
      </c>
      <c r="K540" s="311">
        <v>218785</v>
      </c>
      <c r="L540" s="317">
        <v>17.600000000000001</v>
      </c>
      <c r="M540" s="317"/>
      <c r="N540" s="317"/>
      <c r="O540" s="319"/>
      <c r="P540" s="320"/>
      <c r="Q540" s="321" t="str">
        <f t="shared" si="38"/>
        <v/>
      </c>
      <c r="R540" s="322" t="str">
        <f t="shared" si="39"/>
        <v/>
      </c>
    </row>
    <row r="541" spans="1:18" ht="15.75" x14ac:dyDescent="0.45">
      <c r="A541" s="311" t="s">
        <v>508</v>
      </c>
      <c r="B541" s="311">
        <v>2</v>
      </c>
      <c r="C541" s="311">
        <v>1</v>
      </c>
      <c r="D541" s="312" t="s">
        <v>337</v>
      </c>
      <c r="E541" s="313">
        <v>44680</v>
      </c>
      <c r="F541" s="314">
        <f t="shared" si="35"/>
        <v>15.428571428571429</v>
      </c>
      <c r="G541" s="315">
        <f t="shared" si="36"/>
        <v>59</v>
      </c>
      <c r="H541" s="315">
        <f t="shared" si="37"/>
        <v>37</v>
      </c>
      <c r="I541" s="261" t="s">
        <v>171</v>
      </c>
      <c r="J541" s="311">
        <v>524678</v>
      </c>
      <c r="K541" s="311">
        <v>218780</v>
      </c>
      <c r="L541" s="317">
        <v>20.2</v>
      </c>
      <c r="M541" s="317"/>
      <c r="N541" s="319"/>
      <c r="O541" s="319"/>
      <c r="P541" s="320"/>
      <c r="Q541" s="321" t="str">
        <f t="shared" si="38"/>
        <v/>
      </c>
      <c r="R541" s="322" t="str">
        <f t="shared" si="39"/>
        <v/>
      </c>
    </row>
    <row r="542" spans="1:18" ht="15.75" x14ac:dyDescent="0.45">
      <c r="A542" s="311" t="s">
        <v>509</v>
      </c>
      <c r="B542" s="311">
        <v>3</v>
      </c>
      <c r="C542" s="311">
        <v>2</v>
      </c>
      <c r="D542" s="312" t="s">
        <v>337</v>
      </c>
      <c r="E542" s="313">
        <v>44680</v>
      </c>
      <c r="F542" s="314">
        <f t="shared" si="35"/>
        <v>15.428571428571429</v>
      </c>
      <c r="G542" s="315">
        <f t="shared" si="36"/>
        <v>59</v>
      </c>
      <c r="H542" s="315">
        <f t="shared" si="37"/>
        <v>37</v>
      </c>
      <c r="I542" s="341" t="s">
        <v>170</v>
      </c>
      <c r="J542" s="311">
        <v>524679</v>
      </c>
      <c r="K542" s="311">
        <v>218780</v>
      </c>
      <c r="L542" s="317">
        <v>22</v>
      </c>
      <c r="M542" s="317"/>
      <c r="N542" s="319"/>
      <c r="O542" s="319"/>
      <c r="P542" s="320"/>
      <c r="Q542" s="321" t="str">
        <f t="shared" si="38"/>
        <v/>
      </c>
      <c r="R542" s="322" t="str">
        <f t="shared" si="39"/>
        <v/>
      </c>
    </row>
    <row r="543" spans="1:18" ht="15.75" x14ac:dyDescent="0.45">
      <c r="A543" s="311" t="s">
        <v>510</v>
      </c>
      <c r="B543" s="311">
        <v>4</v>
      </c>
      <c r="C543" s="311">
        <v>3</v>
      </c>
      <c r="D543" s="312" t="s">
        <v>337</v>
      </c>
      <c r="E543" s="313">
        <v>44680</v>
      </c>
      <c r="F543" s="314">
        <f t="shared" si="35"/>
        <v>15.428571428571429</v>
      </c>
      <c r="G543" s="315">
        <f t="shared" si="36"/>
        <v>59</v>
      </c>
      <c r="H543" s="315">
        <f t="shared" si="37"/>
        <v>37</v>
      </c>
      <c r="I543" s="264" t="s">
        <v>418</v>
      </c>
      <c r="J543" s="311">
        <v>524680</v>
      </c>
      <c r="K543" s="311">
        <v>218780</v>
      </c>
      <c r="L543" s="317">
        <v>19.899999999999999</v>
      </c>
      <c r="M543" s="317"/>
      <c r="N543" s="319"/>
      <c r="O543" s="319"/>
      <c r="P543" s="320"/>
      <c r="Q543" s="321" t="str">
        <f t="shared" si="38"/>
        <v/>
      </c>
      <c r="R543" s="322" t="str">
        <f t="shared" si="39"/>
        <v/>
      </c>
    </row>
    <row r="544" spans="1:18" ht="15.75" x14ac:dyDescent="0.45">
      <c r="A544" s="311" t="s">
        <v>511</v>
      </c>
      <c r="B544" s="311">
        <v>5</v>
      </c>
      <c r="C544" s="311">
        <v>4</v>
      </c>
      <c r="D544" s="312" t="s">
        <v>337</v>
      </c>
      <c r="E544" s="313">
        <v>44680</v>
      </c>
      <c r="F544" s="314">
        <f t="shared" si="35"/>
        <v>15.428571428571429</v>
      </c>
      <c r="G544" s="315">
        <f t="shared" si="36"/>
        <v>59</v>
      </c>
      <c r="H544" s="315">
        <f t="shared" si="37"/>
        <v>37</v>
      </c>
      <c r="I544" s="262"/>
      <c r="J544" s="311">
        <v>524681</v>
      </c>
      <c r="K544" s="311">
        <v>218780</v>
      </c>
      <c r="L544" s="317">
        <v>22.6</v>
      </c>
      <c r="M544" s="317"/>
      <c r="N544" s="319"/>
      <c r="O544" s="319"/>
      <c r="P544" s="320"/>
      <c r="Q544" s="321" t="str">
        <f t="shared" si="38"/>
        <v/>
      </c>
      <c r="R544" s="322" t="str">
        <f t="shared" si="39"/>
        <v/>
      </c>
    </row>
    <row r="545" spans="1:18" ht="15.75" x14ac:dyDescent="0.45">
      <c r="A545" s="311" t="s">
        <v>512</v>
      </c>
      <c r="B545" s="311">
        <v>6</v>
      </c>
      <c r="C545" s="311">
        <v>0</v>
      </c>
      <c r="D545" s="327" t="s">
        <v>339</v>
      </c>
      <c r="E545" s="313">
        <v>44680</v>
      </c>
      <c r="F545" s="314">
        <f t="shared" si="35"/>
        <v>15.428571428571429</v>
      </c>
      <c r="G545" s="315">
        <f t="shared" si="36"/>
        <v>59</v>
      </c>
      <c r="H545" s="315">
        <f t="shared" si="37"/>
        <v>37</v>
      </c>
      <c r="I545" s="265"/>
      <c r="J545" s="311">
        <v>524682</v>
      </c>
      <c r="K545" s="311">
        <v>218781</v>
      </c>
      <c r="L545" s="317">
        <v>21.4</v>
      </c>
      <c r="M545" s="317"/>
      <c r="N545" s="319"/>
      <c r="O545" s="319"/>
      <c r="P545" s="320"/>
      <c r="Q545" s="321" t="str">
        <f t="shared" si="38"/>
        <v/>
      </c>
      <c r="R545" s="322" t="str">
        <f t="shared" si="39"/>
        <v/>
      </c>
    </row>
    <row r="546" spans="1:18" ht="15.75" x14ac:dyDescent="0.45">
      <c r="A546" s="311" t="s">
        <v>513</v>
      </c>
      <c r="B546" s="311">
        <v>7</v>
      </c>
      <c r="C546" s="311">
        <v>1</v>
      </c>
      <c r="D546" s="327" t="s">
        <v>339</v>
      </c>
      <c r="E546" s="313">
        <v>44680</v>
      </c>
      <c r="F546" s="314">
        <f t="shared" si="35"/>
        <v>15.428571428571429</v>
      </c>
      <c r="G546" s="315">
        <f t="shared" si="36"/>
        <v>59</v>
      </c>
      <c r="H546" s="315">
        <f t="shared" si="37"/>
        <v>37</v>
      </c>
      <c r="I546" s="265" t="s">
        <v>170</v>
      </c>
      <c r="J546" s="311">
        <v>524683</v>
      </c>
      <c r="K546" s="311">
        <v>218781</v>
      </c>
      <c r="L546" s="317">
        <v>20.9</v>
      </c>
      <c r="M546" s="317"/>
      <c r="N546" s="319"/>
      <c r="O546" s="319"/>
      <c r="P546" s="320"/>
      <c r="Q546" s="321" t="str">
        <f t="shared" si="38"/>
        <v/>
      </c>
      <c r="R546" s="322" t="str">
        <f t="shared" si="39"/>
        <v/>
      </c>
    </row>
    <row r="547" spans="1:18" ht="15.75" x14ac:dyDescent="0.45">
      <c r="A547" s="311" t="s">
        <v>514</v>
      </c>
      <c r="B547" s="311">
        <v>8</v>
      </c>
      <c r="C547" s="311">
        <v>2</v>
      </c>
      <c r="D547" s="327" t="s">
        <v>339</v>
      </c>
      <c r="E547" s="313">
        <v>44680</v>
      </c>
      <c r="F547" s="314">
        <f t="shared" si="35"/>
        <v>15.428571428571429</v>
      </c>
      <c r="G547" s="315">
        <f t="shared" si="36"/>
        <v>59</v>
      </c>
      <c r="H547" s="315">
        <f t="shared" si="37"/>
        <v>37</v>
      </c>
      <c r="I547" s="265" t="s">
        <v>170</v>
      </c>
      <c r="J547" s="311">
        <v>524684</v>
      </c>
      <c r="K547" s="311">
        <v>218781</v>
      </c>
      <c r="L547" s="317">
        <v>22.7</v>
      </c>
      <c r="M547" s="317"/>
      <c r="N547" s="319"/>
      <c r="O547" s="319"/>
      <c r="P547" s="320"/>
      <c r="Q547" s="321" t="str">
        <f t="shared" si="38"/>
        <v/>
      </c>
      <c r="R547" s="322" t="str">
        <f t="shared" si="39"/>
        <v/>
      </c>
    </row>
    <row r="548" spans="1:18" ht="15.75" x14ac:dyDescent="0.45">
      <c r="A548" s="311" t="s">
        <v>515</v>
      </c>
      <c r="B548" s="311">
        <v>9</v>
      </c>
      <c r="C548" s="311">
        <v>3</v>
      </c>
      <c r="D548" s="327" t="s">
        <v>339</v>
      </c>
      <c r="E548" s="313">
        <v>44680</v>
      </c>
      <c r="F548" s="314">
        <f t="shared" ref="F548:F588" si="40">(E548-44572)/7</f>
        <v>15.428571428571429</v>
      </c>
      <c r="G548" s="315">
        <f t="shared" ref="G548:G590" si="41">E548-44621</f>
        <v>59</v>
      </c>
      <c r="H548" s="315">
        <f t="shared" ref="H548:H590" si="42">E548-44643</f>
        <v>37</v>
      </c>
      <c r="I548" s="263"/>
      <c r="J548" s="311">
        <v>524685</v>
      </c>
      <c r="K548" s="311">
        <v>218781</v>
      </c>
      <c r="L548" s="317">
        <v>21.3</v>
      </c>
      <c r="M548" s="317"/>
      <c r="N548" s="319"/>
      <c r="O548" s="319"/>
      <c r="P548" s="320"/>
      <c r="Q548" s="321" t="str">
        <f t="shared" ref="Q548:Q590" si="43">IF(M548="","",((M548/L548)-1)*100)</f>
        <v/>
      </c>
      <c r="R548" s="322" t="str">
        <f t="shared" ref="R548:R590" si="44">IF(N548="","",N548*O548*O548/2)</f>
        <v/>
      </c>
    </row>
    <row r="549" spans="1:18" ht="15.75" x14ac:dyDescent="0.45">
      <c r="A549" s="311" t="s">
        <v>516</v>
      </c>
      <c r="B549" s="311">
        <v>10</v>
      </c>
      <c r="C549" s="311">
        <v>4</v>
      </c>
      <c r="D549" s="327" t="s">
        <v>339</v>
      </c>
      <c r="E549" s="313">
        <v>44680</v>
      </c>
      <c r="F549" s="314">
        <f t="shared" si="40"/>
        <v>15.428571428571429</v>
      </c>
      <c r="G549" s="315">
        <f t="shared" si="41"/>
        <v>59</v>
      </c>
      <c r="H549" s="315">
        <f t="shared" si="42"/>
        <v>37</v>
      </c>
      <c r="I549" s="262"/>
      <c r="J549" s="311">
        <v>524686</v>
      </c>
      <c r="K549" s="311">
        <v>218781</v>
      </c>
      <c r="L549" s="317">
        <v>21.9</v>
      </c>
      <c r="M549" s="317"/>
      <c r="N549" s="319"/>
      <c r="O549" s="319"/>
      <c r="P549" s="320"/>
      <c r="Q549" s="321" t="str">
        <f t="shared" si="43"/>
        <v/>
      </c>
      <c r="R549" s="322" t="str">
        <f t="shared" si="44"/>
        <v/>
      </c>
    </row>
    <row r="550" spans="1:18" ht="16.149999999999999" thickBot="1" x14ac:dyDescent="0.5">
      <c r="A550" s="311" t="s">
        <v>517</v>
      </c>
      <c r="B550" s="311">
        <v>11</v>
      </c>
      <c r="C550" s="311">
        <v>0</v>
      </c>
      <c r="D550" s="328" t="s">
        <v>341</v>
      </c>
      <c r="E550" s="313">
        <v>44680</v>
      </c>
      <c r="F550" s="314">
        <f t="shared" si="40"/>
        <v>15.428571428571429</v>
      </c>
      <c r="G550" s="315">
        <f t="shared" si="41"/>
        <v>59</v>
      </c>
      <c r="H550" s="315">
        <f t="shared" si="42"/>
        <v>37</v>
      </c>
      <c r="I550" s="337" t="s">
        <v>171</v>
      </c>
      <c r="J550" s="311">
        <v>524687</v>
      </c>
      <c r="K550" s="311">
        <v>218782</v>
      </c>
      <c r="L550" s="317">
        <v>17.399999999999999</v>
      </c>
      <c r="M550" s="317"/>
      <c r="N550" s="319"/>
      <c r="O550" s="319"/>
      <c r="P550" s="320"/>
      <c r="Q550" s="321" t="str">
        <f t="shared" si="43"/>
        <v/>
      </c>
      <c r="R550" s="322" t="str">
        <f t="shared" si="44"/>
        <v/>
      </c>
    </row>
    <row r="551" spans="1:18" ht="16.149999999999999" thickBot="1" x14ac:dyDescent="0.5">
      <c r="A551" s="311" t="s">
        <v>518</v>
      </c>
      <c r="B551" s="311">
        <v>12</v>
      </c>
      <c r="C551" s="311">
        <v>1</v>
      </c>
      <c r="D551" s="328" t="s">
        <v>341</v>
      </c>
      <c r="E551" s="313">
        <v>44680</v>
      </c>
      <c r="F551" s="314">
        <f t="shared" si="40"/>
        <v>15.428571428571429</v>
      </c>
      <c r="G551" s="315">
        <f t="shared" si="41"/>
        <v>59</v>
      </c>
      <c r="H551" s="315">
        <f t="shared" si="42"/>
        <v>37</v>
      </c>
      <c r="I551" s="342" t="s">
        <v>418</v>
      </c>
      <c r="J551" s="311">
        <v>524688</v>
      </c>
      <c r="K551" s="311">
        <v>218782</v>
      </c>
      <c r="L551" s="317">
        <v>22.8</v>
      </c>
      <c r="M551" s="317"/>
      <c r="N551" s="319"/>
      <c r="O551" s="319"/>
      <c r="P551" s="320"/>
      <c r="Q551" s="321" t="str">
        <f t="shared" si="43"/>
        <v/>
      </c>
      <c r="R551" s="322" t="str">
        <f t="shared" si="44"/>
        <v/>
      </c>
    </row>
    <row r="552" spans="1:18" ht="16.149999999999999" thickBot="1" x14ac:dyDescent="0.5">
      <c r="A552" s="311" t="s">
        <v>519</v>
      </c>
      <c r="B552" s="311">
        <v>13</v>
      </c>
      <c r="C552" s="311">
        <v>2</v>
      </c>
      <c r="D552" s="328" t="s">
        <v>341</v>
      </c>
      <c r="E552" s="313">
        <v>44680</v>
      </c>
      <c r="F552" s="314">
        <f t="shared" si="40"/>
        <v>15.428571428571429</v>
      </c>
      <c r="G552" s="315">
        <f t="shared" si="41"/>
        <v>59</v>
      </c>
      <c r="H552" s="315">
        <f t="shared" si="42"/>
        <v>37</v>
      </c>
      <c r="I552" s="337" t="s">
        <v>171</v>
      </c>
      <c r="J552" s="311">
        <v>524689</v>
      </c>
      <c r="K552" s="311">
        <v>218782</v>
      </c>
      <c r="L552" s="317">
        <v>23.4</v>
      </c>
      <c r="M552" s="317"/>
      <c r="N552" s="319"/>
      <c r="O552" s="319"/>
      <c r="P552" s="320"/>
      <c r="Q552" s="321" t="str">
        <f t="shared" si="43"/>
        <v/>
      </c>
      <c r="R552" s="322" t="str">
        <f t="shared" si="44"/>
        <v/>
      </c>
    </row>
    <row r="553" spans="1:18" ht="16.149999999999999" thickBot="1" x14ac:dyDescent="0.5">
      <c r="A553" s="311" t="s">
        <v>520</v>
      </c>
      <c r="B553" s="311">
        <v>14</v>
      </c>
      <c r="C553" s="311">
        <v>3</v>
      </c>
      <c r="D553" s="328" t="s">
        <v>341</v>
      </c>
      <c r="E553" s="313">
        <v>44680</v>
      </c>
      <c r="F553" s="314">
        <f t="shared" si="40"/>
        <v>15.428571428571429</v>
      </c>
      <c r="G553" s="315">
        <f t="shared" si="41"/>
        <v>59</v>
      </c>
      <c r="H553" s="315">
        <f t="shared" si="42"/>
        <v>37</v>
      </c>
      <c r="I553" s="337" t="s">
        <v>171</v>
      </c>
      <c r="J553" s="311">
        <v>524690</v>
      </c>
      <c r="K553" s="311">
        <v>218782</v>
      </c>
      <c r="L553" s="317">
        <v>20.5</v>
      </c>
      <c r="M553" s="317"/>
      <c r="N553" s="319"/>
      <c r="O553" s="319"/>
      <c r="P553" s="320"/>
      <c r="Q553" s="321" t="str">
        <f t="shared" si="43"/>
        <v/>
      </c>
      <c r="R553" s="322" t="str">
        <f t="shared" si="44"/>
        <v/>
      </c>
    </row>
    <row r="554" spans="1:18" ht="16.149999999999999" thickBot="1" x14ac:dyDescent="0.5">
      <c r="A554" s="311" t="s">
        <v>521</v>
      </c>
      <c r="B554" s="311">
        <v>15</v>
      </c>
      <c r="C554" s="311">
        <v>4</v>
      </c>
      <c r="D554" s="328" t="s">
        <v>341</v>
      </c>
      <c r="E554" s="313">
        <v>44680</v>
      </c>
      <c r="F554" s="314">
        <f t="shared" si="40"/>
        <v>15.428571428571429</v>
      </c>
      <c r="G554" s="315">
        <f t="shared" si="41"/>
        <v>59</v>
      </c>
      <c r="H554" s="315">
        <f t="shared" si="42"/>
        <v>37</v>
      </c>
      <c r="I554" s="267"/>
      <c r="J554" s="311">
        <v>524691</v>
      </c>
      <c r="K554" s="311">
        <v>218782</v>
      </c>
      <c r="L554" s="317">
        <v>23.5</v>
      </c>
      <c r="M554" s="317"/>
      <c r="N554" s="319"/>
      <c r="O554" s="319"/>
      <c r="P554" s="320"/>
      <c r="Q554" s="321" t="str">
        <f t="shared" si="43"/>
        <v/>
      </c>
      <c r="R554" s="322" t="str">
        <f t="shared" si="44"/>
        <v/>
      </c>
    </row>
    <row r="555" spans="1:18" ht="16.149999999999999" thickBot="1" x14ac:dyDescent="0.5">
      <c r="A555" s="311" t="s">
        <v>523</v>
      </c>
      <c r="B555" s="311">
        <v>17</v>
      </c>
      <c r="C555" s="311">
        <v>1</v>
      </c>
      <c r="D555" s="329" t="s">
        <v>342</v>
      </c>
      <c r="E555" s="313">
        <v>44680</v>
      </c>
      <c r="F555" s="314">
        <f t="shared" si="40"/>
        <v>15.428571428571429</v>
      </c>
      <c r="G555" s="315">
        <f t="shared" si="41"/>
        <v>59</v>
      </c>
      <c r="H555" s="315">
        <f t="shared" si="42"/>
        <v>37</v>
      </c>
      <c r="I555" s="336" t="s">
        <v>171</v>
      </c>
      <c r="J555" s="311">
        <v>524693</v>
      </c>
      <c r="K555" s="311">
        <v>218783</v>
      </c>
      <c r="L555" s="317">
        <v>20.2</v>
      </c>
      <c r="M555" s="317"/>
      <c r="N555" s="319"/>
      <c r="O555" s="319"/>
      <c r="P555" s="320"/>
      <c r="Q555" s="321" t="str">
        <f t="shared" si="43"/>
        <v/>
      </c>
      <c r="R555" s="322" t="str">
        <f t="shared" si="44"/>
        <v/>
      </c>
    </row>
    <row r="556" spans="1:18" ht="16.149999999999999" thickBot="1" x14ac:dyDescent="0.5">
      <c r="A556" s="311" t="s">
        <v>524</v>
      </c>
      <c r="B556" s="311">
        <v>18</v>
      </c>
      <c r="C556" s="311">
        <v>2</v>
      </c>
      <c r="D556" s="329" t="s">
        <v>342</v>
      </c>
      <c r="E556" s="313">
        <v>44680</v>
      </c>
      <c r="F556" s="314">
        <f t="shared" si="40"/>
        <v>15.428571428571429</v>
      </c>
      <c r="G556" s="315">
        <f t="shared" si="41"/>
        <v>59</v>
      </c>
      <c r="H556" s="315">
        <f t="shared" si="42"/>
        <v>37</v>
      </c>
      <c r="I556" s="258" t="s">
        <v>418</v>
      </c>
      <c r="J556" s="311">
        <v>524694</v>
      </c>
      <c r="K556" s="311">
        <v>218783</v>
      </c>
      <c r="L556" s="317">
        <v>18.7</v>
      </c>
      <c r="M556" s="317"/>
      <c r="N556" s="319"/>
      <c r="O556" s="319"/>
      <c r="P556" s="320"/>
      <c r="Q556" s="321" t="str">
        <f t="shared" si="43"/>
        <v/>
      </c>
      <c r="R556" s="322" t="str">
        <f t="shared" si="44"/>
        <v/>
      </c>
    </row>
    <row r="557" spans="1:18" ht="16.149999999999999" thickBot="1" x14ac:dyDescent="0.5">
      <c r="A557" s="311" t="s">
        <v>525</v>
      </c>
      <c r="B557" s="311">
        <v>19</v>
      </c>
      <c r="C557" s="311">
        <v>3</v>
      </c>
      <c r="D557" s="329" t="s">
        <v>342</v>
      </c>
      <c r="E557" s="313">
        <v>44680</v>
      </c>
      <c r="F557" s="314">
        <f t="shared" si="40"/>
        <v>15.428571428571429</v>
      </c>
      <c r="G557" s="315">
        <f t="shared" si="41"/>
        <v>59</v>
      </c>
      <c r="H557" s="315">
        <f t="shared" si="42"/>
        <v>37</v>
      </c>
      <c r="I557" s="259" t="s">
        <v>170</v>
      </c>
      <c r="J557" s="311">
        <v>524695</v>
      </c>
      <c r="K557" s="311">
        <v>218783</v>
      </c>
      <c r="L557" s="317">
        <v>18.7</v>
      </c>
      <c r="M557" s="317"/>
      <c r="N557" s="319"/>
      <c r="O557" s="319"/>
      <c r="P557" s="320"/>
      <c r="Q557" s="321" t="str">
        <f t="shared" si="43"/>
        <v/>
      </c>
      <c r="R557" s="322" t="str">
        <f t="shared" si="44"/>
        <v/>
      </c>
    </row>
    <row r="558" spans="1:18" ht="16.149999999999999" thickBot="1" x14ac:dyDescent="0.5">
      <c r="A558" s="311" t="s">
        <v>526</v>
      </c>
      <c r="B558" s="311">
        <v>20</v>
      </c>
      <c r="C558" s="311">
        <v>4</v>
      </c>
      <c r="D558" s="329" t="s">
        <v>342</v>
      </c>
      <c r="E558" s="313">
        <v>44680</v>
      </c>
      <c r="F558" s="314">
        <f t="shared" si="40"/>
        <v>15.428571428571429</v>
      </c>
      <c r="G558" s="315">
        <f t="shared" si="41"/>
        <v>59</v>
      </c>
      <c r="H558" s="315">
        <f t="shared" si="42"/>
        <v>37</v>
      </c>
      <c r="I558" s="259" t="s">
        <v>170</v>
      </c>
      <c r="J558" s="311">
        <v>524696</v>
      </c>
      <c r="K558" s="311">
        <v>218783</v>
      </c>
      <c r="L558" s="317">
        <v>18.899999999999999</v>
      </c>
      <c r="M558" s="317"/>
      <c r="N558" s="319"/>
      <c r="O558" s="319"/>
      <c r="P558" s="320"/>
      <c r="Q558" s="321" t="str">
        <f t="shared" si="43"/>
        <v/>
      </c>
      <c r="R558" s="322" t="str">
        <f t="shared" si="44"/>
        <v/>
      </c>
    </row>
    <row r="559" spans="1:18" ht="16.149999999999999" thickBot="1" x14ac:dyDescent="0.5">
      <c r="A559" s="311" t="s">
        <v>527</v>
      </c>
      <c r="B559" s="311">
        <v>21</v>
      </c>
      <c r="C559" s="311">
        <v>0</v>
      </c>
      <c r="D559" s="330" t="s">
        <v>343</v>
      </c>
      <c r="E559" s="313">
        <v>44680</v>
      </c>
      <c r="F559" s="314">
        <f t="shared" si="40"/>
        <v>15.428571428571429</v>
      </c>
      <c r="G559" s="315">
        <f t="shared" si="41"/>
        <v>59</v>
      </c>
      <c r="H559" s="315">
        <f t="shared" si="42"/>
        <v>37</v>
      </c>
      <c r="I559" s="338" t="s">
        <v>171</v>
      </c>
      <c r="J559" s="311">
        <v>524697</v>
      </c>
      <c r="K559" s="311">
        <v>218784</v>
      </c>
      <c r="L559" s="317">
        <v>20.3</v>
      </c>
      <c r="M559" s="317"/>
      <c r="N559" s="319"/>
      <c r="O559" s="319"/>
      <c r="P559" s="320"/>
      <c r="Q559" s="321" t="str">
        <f t="shared" si="43"/>
        <v/>
      </c>
      <c r="R559" s="322" t="str">
        <f t="shared" si="44"/>
        <v/>
      </c>
    </row>
    <row r="560" spans="1:18" ht="16.149999999999999" thickBot="1" x14ac:dyDescent="0.5">
      <c r="A560" s="311" t="s">
        <v>528</v>
      </c>
      <c r="B560" s="311">
        <v>22</v>
      </c>
      <c r="C560" s="311">
        <v>1</v>
      </c>
      <c r="D560" s="330" t="s">
        <v>343</v>
      </c>
      <c r="E560" s="313">
        <v>44680</v>
      </c>
      <c r="F560" s="314">
        <f t="shared" si="40"/>
        <v>15.428571428571429</v>
      </c>
      <c r="G560" s="315">
        <f t="shared" si="41"/>
        <v>59</v>
      </c>
      <c r="H560" s="315">
        <f t="shared" si="42"/>
        <v>37</v>
      </c>
      <c r="I560" s="259" t="s">
        <v>170</v>
      </c>
      <c r="J560" s="311">
        <v>524698</v>
      </c>
      <c r="K560" s="311">
        <v>218784</v>
      </c>
      <c r="L560" s="317">
        <v>19.7</v>
      </c>
      <c r="M560" s="317"/>
      <c r="N560" s="319"/>
      <c r="O560" s="319"/>
      <c r="P560" s="320"/>
      <c r="Q560" s="321" t="str">
        <f t="shared" si="43"/>
        <v/>
      </c>
      <c r="R560" s="322" t="str">
        <f t="shared" si="44"/>
        <v/>
      </c>
    </row>
    <row r="561" spans="1:18" ht="16.149999999999999" thickBot="1" x14ac:dyDescent="0.5">
      <c r="A561" s="311" t="s">
        <v>529</v>
      </c>
      <c r="B561" s="311">
        <v>23</v>
      </c>
      <c r="C561" s="311">
        <v>2</v>
      </c>
      <c r="D561" s="330" t="s">
        <v>343</v>
      </c>
      <c r="E561" s="313">
        <v>44680</v>
      </c>
      <c r="F561" s="314">
        <f t="shared" si="40"/>
        <v>15.428571428571429</v>
      </c>
      <c r="G561" s="315">
        <f t="shared" si="41"/>
        <v>59</v>
      </c>
      <c r="H561" s="315">
        <f t="shared" si="42"/>
        <v>37</v>
      </c>
      <c r="I561" s="258" t="s">
        <v>418</v>
      </c>
      <c r="J561" s="311">
        <v>524699</v>
      </c>
      <c r="K561" s="311">
        <v>218784</v>
      </c>
      <c r="L561" s="317">
        <v>18.899999999999999</v>
      </c>
      <c r="M561" s="317"/>
      <c r="N561" s="319"/>
      <c r="O561" s="319"/>
      <c r="P561" s="320"/>
      <c r="Q561" s="321" t="str">
        <f t="shared" si="43"/>
        <v/>
      </c>
      <c r="R561" s="322" t="str">
        <f t="shared" si="44"/>
        <v/>
      </c>
    </row>
    <row r="562" spans="1:18" ht="16.149999999999999" thickBot="1" x14ac:dyDescent="0.5">
      <c r="A562" s="311" t="s">
        <v>531</v>
      </c>
      <c r="B562" s="311">
        <v>25</v>
      </c>
      <c r="C562" s="311">
        <v>4</v>
      </c>
      <c r="D562" s="330" t="s">
        <v>343</v>
      </c>
      <c r="E562" s="313">
        <v>44680</v>
      </c>
      <c r="F562" s="314">
        <f t="shared" si="40"/>
        <v>15.428571428571429</v>
      </c>
      <c r="G562" s="315">
        <f t="shared" si="41"/>
        <v>59</v>
      </c>
      <c r="H562" s="315">
        <f t="shared" si="42"/>
        <v>37</v>
      </c>
      <c r="I562" s="259" t="s">
        <v>170</v>
      </c>
      <c r="J562" s="311">
        <v>524701</v>
      </c>
      <c r="K562" s="311">
        <v>218784</v>
      </c>
      <c r="L562" s="317">
        <v>21.7</v>
      </c>
      <c r="M562" s="317">
        <v>23.7</v>
      </c>
      <c r="N562" s="319">
        <v>10.9</v>
      </c>
      <c r="O562" s="319">
        <v>10.4</v>
      </c>
      <c r="P562" s="320"/>
      <c r="Q562" s="321">
        <f t="shared" si="43"/>
        <v>9.2165898617511566</v>
      </c>
      <c r="R562" s="322">
        <f t="shared" si="44"/>
        <v>589.47200000000009</v>
      </c>
    </row>
    <row r="563" spans="1:18" ht="15.75" x14ac:dyDescent="0.45">
      <c r="A563" s="311" t="s">
        <v>532</v>
      </c>
      <c r="B563" s="311">
        <v>26</v>
      </c>
      <c r="C563" s="311">
        <v>0</v>
      </c>
      <c r="D563" s="331" t="s">
        <v>344</v>
      </c>
      <c r="E563" s="313">
        <v>44680</v>
      </c>
      <c r="F563" s="314">
        <f t="shared" si="40"/>
        <v>15.428571428571429</v>
      </c>
      <c r="G563" s="315">
        <f t="shared" si="41"/>
        <v>59</v>
      </c>
      <c r="H563" s="315">
        <f t="shared" si="42"/>
        <v>37</v>
      </c>
      <c r="I563" s="259" t="s">
        <v>170</v>
      </c>
      <c r="J563" s="311">
        <v>524702</v>
      </c>
      <c r="K563" s="311">
        <v>218785</v>
      </c>
      <c r="L563" s="317">
        <v>19.7</v>
      </c>
      <c r="M563" s="317"/>
      <c r="N563" s="317"/>
      <c r="O563" s="319"/>
      <c r="P563" s="320"/>
      <c r="Q563" s="321" t="str">
        <f t="shared" si="43"/>
        <v/>
      </c>
      <c r="R563" s="322" t="str">
        <f t="shared" si="44"/>
        <v/>
      </c>
    </row>
    <row r="564" spans="1:18" ht="15.75" x14ac:dyDescent="0.45">
      <c r="A564" s="311" t="s">
        <v>533</v>
      </c>
      <c r="B564" s="311">
        <v>27</v>
      </c>
      <c r="C564" s="311">
        <v>1</v>
      </c>
      <c r="D564" s="331" t="s">
        <v>344</v>
      </c>
      <c r="E564" s="313">
        <v>44680</v>
      </c>
      <c r="F564" s="314">
        <f t="shared" si="40"/>
        <v>15.428571428571429</v>
      </c>
      <c r="G564" s="315">
        <f t="shared" si="41"/>
        <v>59</v>
      </c>
      <c r="H564" s="315">
        <f t="shared" si="42"/>
        <v>37</v>
      </c>
      <c r="I564" s="264" t="s">
        <v>418</v>
      </c>
      <c r="J564" s="311">
        <v>524703</v>
      </c>
      <c r="K564" s="311">
        <v>218785</v>
      </c>
      <c r="L564" s="317">
        <v>19.399999999999999</v>
      </c>
      <c r="M564" s="317"/>
      <c r="N564" s="317"/>
      <c r="O564" s="319"/>
      <c r="P564" s="320"/>
      <c r="Q564" s="321" t="str">
        <f t="shared" si="43"/>
        <v/>
      </c>
      <c r="R564" s="322" t="str">
        <f t="shared" si="44"/>
        <v/>
      </c>
    </row>
    <row r="565" spans="1:18" ht="15.75" x14ac:dyDescent="0.45">
      <c r="A565" s="311" t="s">
        <v>535</v>
      </c>
      <c r="B565" s="311">
        <v>29</v>
      </c>
      <c r="C565" s="311">
        <v>3</v>
      </c>
      <c r="D565" s="331" t="s">
        <v>344</v>
      </c>
      <c r="E565" s="313">
        <v>44680</v>
      </c>
      <c r="F565" s="314">
        <f t="shared" si="40"/>
        <v>15.428571428571429</v>
      </c>
      <c r="G565" s="315">
        <f t="shared" si="41"/>
        <v>59</v>
      </c>
      <c r="H565" s="315">
        <f t="shared" si="42"/>
        <v>37</v>
      </c>
      <c r="I565" s="265" t="s">
        <v>170</v>
      </c>
      <c r="J565" s="311">
        <v>524705</v>
      </c>
      <c r="K565" s="311">
        <v>218785</v>
      </c>
      <c r="L565" s="317">
        <v>17.600000000000001</v>
      </c>
      <c r="M565" s="317"/>
      <c r="N565" s="317"/>
      <c r="O565" s="319"/>
      <c r="P565" s="320"/>
      <c r="Q565" s="321" t="str">
        <f t="shared" si="43"/>
        <v/>
      </c>
      <c r="R565" s="322" t="str">
        <f t="shared" si="44"/>
        <v/>
      </c>
    </row>
    <row r="566" spans="1:18" ht="15.75" x14ac:dyDescent="0.45">
      <c r="A566" s="311" t="s">
        <v>508</v>
      </c>
      <c r="B566" s="311">
        <v>2</v>
      </c>
      <c r="C566" s="311">
        <v>1</v>
      </c>
      <c r="D566" s="312" t="s">
        <v>337</v>
      </c>
      <c r="E566" s="313">
        <v>44683</v>
      </c>
      <c r="F566" s="314">
        <f t="shared" si="40"/>
        <v>15.857142857142858</v>
      </c>
      <c r="G566" s="315">
        <f t="shared" si="41"/>
        <v>62</v>
      </c>
      <c r="H566" s="315">
        <f t="shared" si="42"/>
        <v>40</v>
      </c>
      <c r="I566" s="261" t="s">
        <v>171</v>
      </c>
      <c r="J566" s="311">
        <v>524678</v>
      </c>
      <c r="K566" s="311">
        <v>218780</v>
      </c>
      <c r="L566" s="317">
        <v>20.2</v>
      </c>
      <c r="M566" s="317"/>
      <c r="N566" s="319"/>
      <c r="O566" s="319"/>
      <c r="P566" s="320"/>
      <c r="Q566" s="321" t="str">
        <f t="shared" si="43"/>
        <v/>
      </c>
      <c r="R566" s="322" t="str">
        <f t="shared" si="44"/>
        <v/>
      </c>
    </row>
    <row r="567" spans="1:18" ht="15.75" x14ac:dyDescent="0.45">
      <c r="A567" s="311" t="s">
        <v>509</v>
      </c>
      <c r="B567" s="311">
        <v>3</v>
      </c>
      <c r="C567" s="311">
        <v>2</v>
      </c>
      <c r="D567" s="312" t="s">
        <v>337</v>
      </c>
      <c r="E567" s="313">
        <v>44683</v>
      </c>
      <c r="F567" s="314">
        <f t="shared" si="40"/>
        <v>15.857142857142858</v>
      </c>
      <c r="G567" s="315">
        <f t="shared" si="41"/>
        <v>62</v>
      </c>
      <c r="H567" s="315">
        <f t="shared" si="42"/>
        <v>40</v>
      </c>
      <c r="I567" s="341" t="s">
        <v>170</v>
      </c>
      <c r="J567" s="311">
        <v>524679</v>
      </c>
      <c r="K567" s="311">
        <v>218780</v>
      </c>
      <c r="L567" s="317">
        <v>22</v>
      </c>
      <c r="M567" s="317"/>
      <c r="N567" s="319"/>
      <c r="O567" s="319"/>
      <c r="P567" s="320"/>
      <c r="Q567" s="321" t="str">
        <f t="shared" si="43"/>
        <v/>
      </c>
      <c r="R567" s="322" t="str">
        <f t="shared" si="44"/>
        <v/>
      </c>
    </row>
    <row r="568" spans="1:18" ht="15.75" x14ac:dyDescent="0.45">
      <c r="A568" s="311" t="s">
        <v>510</v>
      </c>
      <c r="B568" s="311">
        <v>4</v>
      </c>
      <c r="C568" s="311">
        <v>3</v>
      </c>
      <c r="D568" s="312" t="s">
        <v>337</v>
      </c>
      <c r="E568" s="313">
        <v>44683</v>
      </c>
      <c r="F568" s="314">
        <f t="shared" si="40"/>
        <v>15.857142857142858</v>
      </c>
      <c r="G568" s="315">
        <f t="shared" si="41"/>
        <v>62</v>
      </c>
      <c r="H568" s="315">
        <f t="shared" si="42"/>
        <v>40</v>
      </c>
      <c r="I568" s="264" t="s">
        <v>418</v>
      </c>
      <c r="J568" s="311">
        <v>524680</v>
      </c>
      <c r="K568" s="311">
        <v>218780</v>
      </c>
      <c r="L568" s="317">
        <v>19.899999999999999</v>
      </c>
      <c r="M568" s="317"/>
      <c r="N568" s="319"/>
      <c r="O568" s="319"/>
      <c r="P568" s="320"/>
      <c r="Q568" s="321" t="str">
        <f t="shared" si="43"/>
        <v/>
      </c>
      <c r="R568" s="322" t="str">
        <f t="shared" si="44"/>
        <v/>
      </c>
    </row>
    <row r="569" spans="1:18" ht="15.75" x14ac:dyDescent="0.45">
      <c r="A569" s="311" t="s">
        <v>511</v>
      </c>
      <c r="B569" s="311">
        <v>5</v>
      </c>
      <c r="C569" s="311">
        <v>4</v>
      </c>
      <c r="D569" s="312" t="s">
        <v>337</v>
      </c>
      <c r="E569" s="313">
        <v>44683</v>
      </c>
      <c r="F569" s="314">
        <f t="shared" si="40"/>
        <v>15.857142857142858</v>
      </c>
      <c r="G569" s="315">
        <f t="shared" si="41"/>
        <v>62</v>
      </c>
      <c r="H569" s="315">
        <f t="shared" si="42"/>
        <v>40</v>
      </c>
      <c r="I569" s="262"/>
      <c r="J569" s="311">
        <v>524681</v>
      </c>
      <c r="K569" s="311">
        <v>218780</v>
      </c>
      <c r="L569" s="317">
        <v>22.6</v>
      </c>
      <c r="M569" s="317"/>
      <c r="N569" s="319"/>
      <c r="O569" s="319"/>
      <c r="P569" s="320"/>
      <c r="Q569" s="321" t="str">
        <f t="shared" si="43"/>
        <v/>
      </c>
      <c r="R569" s="322" t="str">
        <f t="shared" si="44"/>
        <v/>
      </c>
    </row>
    <row r="570" spans="1:18" ht="15.75" x14ac:dyDescent="0.45">
      <c r="A570" s="311" t="s">
        <v>512</v>
      </c>
      <c r="B570" s="311">
        <v>6</v>
      </c>
      <c r="C570" s="311">
        <v>0</v>
      </c>
      <c r="D570" s="327" t="s">
        <v>339</v>
      </c>
      <c r="E570" s="313">
        <v>44683</v>
      </c>
      <c r="F570" s="314">
        <f t="shared" si="40"/>
        <v>15.857142857142858</v>
      </c>
      <c r="G570" s="315">
        <f t="shared" si="41"/>
        <v>62</v>
      </c>
      <c r="H570" s="315">
        <f t="shared" si="42"/>
        <v>40</v>
      </c>
      <c r="I570" s="265"/>
      <c r="J570" s="311">
        <v>524682</v>
      </c>
      <c r="K570" s="311">
        <v>218781</v>
      </c>
      <c r="L570" s="317">
        <v>21.4</v>
      </c>
      <c r="M570" s="317"/>
      <c r="N570" s="319"/>
      <c r="O570" s="319"/>
      <c r="P570" s="320"/>
      <c r="Q570" s="321" t="str">
        <f t="shared" si="43"/>
        <v/>
      </c>
      <c r="R570" s="322" t="str">
        <f t="shared" si="44"/>
        <v/>
      </c>
    </row>
    <row r="571" spans="1:18" ht="15.75" x14ac:dyDescent="0.45">
      <c r="A571" s="311" t="s">
        <v>513</v>
      </c>
      <c r="B571" s="311">
        <v>7</v>
      </c>
      <c r="C571" s="311">
        <v>1</v>
      </c>
      <c r="D571" s="327" t="s">
        <v>339</v>
      </c>
      <c r="E571" s="313">
        <v>44683</v>
      </c>
      <c r="F571" s="314">
        <f t="shared" si="40"/>
        <v>15.857142857142858</v>
      </c>
      <c r="G571" s="315">
        <f t="shared" si="41"/>
        <v>62</v>
      </c>
      <c r="H571" s="315">
        <f t="shared" si="42"/>
        <v>40</v>
      </c>
      <c r="I571" s="265" t="s">
        <v>170</v>
      </c>
      <c r="J571" s="311">
        <v>524683</v>
      </c>
      <c r="K571" s="311">
        <v>218781</v>
      </c>
      <c r="L571" s="317">
        <v>20.9</v>
      </c>
      <c r="M571" s="317"/>
      <c r="N571" s="319"/>
      <c r="O571" s="319"/>
      <c r="P571" s="320"/>
      <c r="Q571" s="321" t="str">
        <f t="shared" si="43"/>
        <v/>
      </c>
      <c r="R571" s="322" t="str">
        <f t="shared" si="44"/>
        <v/>
      </c>
    </row>
    <row r="572" spans="1:18" ht="15.75" x14ac:dyDescent="0.45">
      <c r="A572" s="311" t="s">
        <v>514</v>
      </c>
      <c r="B572" s="311">
        <v>8</v>
      </c>
      <c r="C572" s="311">
        <v>2</v>
      </c>
      <c r="D572" s="327" t="s">
        <v>339</v>
      </c>
      <c r="E572" s="313">
        <v>44683</v>
      </c>
      <c r="F572" s="314">
        <f t="shared" si="40"/>
        <v>15.857142857142858</v>
      </c>
      <c r="G572" s="315">
        <f t="shared" si="41"/>
        <v>62</v>
      </c>
      <c r="H572" s="315">
        <f t="shared" si="42"/>
        <v>40</v>
      </c>
      <c r="I572" s="265" t="s">
        <v>170</v>
      </c>
      <c r="J572" s="311">
        <v>524684</v>
      </c>
      <c r="K572" s="311">
        <v>218781</v>
      </c>
      <c r="L572" s="317">
        <v>22.7</v>
      </c>
      <c r="M572" s="317"/>
      <c r="N572" s="319"/>
      <c r="O572" s="319"/>
      <c r="P572" s="320"/>
      <c r="Q572" s="321" t="str">
        <f t="shared" si="43"/>
        <v/>
      </c>
      <c r="R572" s="322" t="str">
        <f t="shared" si="44"/>
        <v/>
      </c>
    </row>
    <row r="573" spans="1:18" ht="16.149999999999999" thickBot="1" x14ac:dyDescent="0.5">
      <c r="A573" s="311" t="s">
        <v>515</v>
      </c>
      <c r="B573" s="311">
        <v>9</v>
      </c>
      <c r="C573" s="311">
        <v>3</v>
      </c>
      <c r="D573" s="327" t="s">
        <v>339</v>
      </c>
      <c r="E573" s="313">
        <v>44683</v>
      </c>
      <c r="F573" s="314">
        <f t="shared" si="40"/>
        <v>15.857142857142858</v>
      </c>
      <c r="G573" s="315">
        <f t="shared" si="41"/>
        <v>62</v>
      </c>
      <c r="H573" s="315">
        <f t="shared" si="42"/>
        <v>40</v>
      </c>
      <c r="I573" s="336"/>
      <c r="J573" s="311">
        <v>524685</v>
      </c>
      <c r="K573" s="311">
        <v>218781</v>
      </c>
      <c r="L573" s="317">
        <v>21.3</v>
      </c>
      <c r="M573" s="317"/>
      <c r="N573" s="319"/>
      <c r="O573" s="319"/>
      <c r="P573" s="320"/>
      <c r="Q573" s="321" t="str">
        <f t="shared" si="43"/>
        <v/>
      </c>
      <c r="R573" s="322" t="str">
        <f t="shared" si="44"/>
        <v/>
      </c>
    </row>
    <row r="574" spans="1:18" ht="16.149999999999999" thickBot="1" x14ac:dyDescent="0.5">
      <c r="A574" s="311" t="s">
        <v>516</v>
      </c>
      <c r="B574" s="311">
        <v>10</v>
      </c>
      <c r="C574" s="311">
        <v>4</v>
      </c>
      <c r="D574" s="327" t="s">
        <v>339</v>
      </c>
      <c r="E574" s="313">
        <v>44683</v>
      </c>
      <c r="F574" s="314">
        <f t="shared" si="40"/>
        <v>15.857142857142858</v>
      </c>
      <c r="G574" s="315">
        <f t="shared" si="41"/>
        <v>62</v>
      </c>
      <c r="H574" s="315">
        <f t="shared" si="42"/>
        <v>40</v>
      </c>
      <c r="I574" s="268"/>
      <c r="J574" s="311">
        <v>524686</v>
      </c>
      <c r="K574" s="311">
        <v>218781</v>
      </c>
      <c r="L574" s="317">
        <v>21.9</v>
      </c>
      <c r="M574" s="317"/>
      <c r="N574" s="319"/>
      <c r="O574" s="319"/>
      <c r="P574" s="320"/>
      <c r="Q574" s="321" t="str">
        <f t="shared" si="43"/>
        <v/>
      </c>
      <c r="R574" s="322" t="str">
        <f t="shared" si="44"/>
        <v/>
      </c>
    </row>
    <row r="575" spans="1:18" ht="16.149999999999999" thickBot="1" x14ac:dyDescent="0.5">
      <c r="A575" s="311" t="s">
        <v>517</v>
      </c>
      <c r="B575" s="311">
        <v>11</v>
      </c>
      <c r="C575" s="311">
        <v>0</v>
      </c>
      <c r="D575" s="328" t="s">
        <v>341</v>
      </c>
      <c r="E575" s="313">
        <v>44683</v>
      </c>
      <c r="F575" s="314">
        <f t="shared" si="40"/>
        <v>15.857142857142858</v>
      </c>
      <c r="G575" s="315">
        <f t="shared" si="41"/>
        <v>62</v>
      </c>
      <c r="H575" s="315">
        <f t="shared" si="42"/>
        <v>40</v>
      </c>
      <c r="I575" s="337" t="s">
        <v>171</v>
      </c>
      <c r="J575" s="311">
        <v>524687</v>
      </c>
      <c r="K575" s="311">
        <v>218782</v>
      </c>
      <c r="L575" s="317">
        <v>17.399999999999999</v>
      </c>
      <c r="M575" s="317"/>
      <c r="N575" s="319"/>
      <c r="O575" s="319"/>
      <c r="P575" s="320"/>
      <c r="Q575" s="321" t="str">
        <f t="shared" si="43"/>
        <v/>
      </c>
      <c r="R575" s="322" t="str">
        <f t="shared" si="44"/>
        <v/>
      </c>
    </row>
    <row r="576" spans="1:18" ht="16.149999999999999" thickBot="1" x14ac:dyDescent="0.5">
      <c r="A576" s="311" t="s">
        <v>518</v>
      </c>
      <c r="B576" s="311">
        <v>12</v>
      </c>
      <c r="C576" s="311">
        <v>1</v>
      </c>
      <c r="D576" s="328" t="s">
        <v>341</v>
      </c>
      <c r="E576" s="313">
        <v>44683</v>
      </c>
      <c r="F576" s="314">
        <f t="shared" si="40"/>
        <v>15.857142857142858</v>
      </c>
      <c r="G576" s="315">
        <f t="shared" si="41"/>
        <v>62</v>
      </c>
      <c r="H576" s="315">
        <f t="shared" si="42"/>
        <v>40</v>
      </c>
      <c r="I576" s="340" t="s">
        <v>418</v>
      </c>
      <c r="J576" s="311">
        <v>524688</v>
      </c>
      <c r="K576" s="311">
        <v>218782</v>
      </c>
      <c r="L576" s="317">
        <v>22.8</v>
      </c>
      <c r="M576" s="317"/>
      <c r="N576" s="319"/>
      <c r="O576" s="319"/>
      <c r="P576" s="320"/>
      <c r="Q576" s="321" t="str">
        <f t="shared" si="43"/>
        <v/>
      </c>
      <c r="R576" s="322" t="str">
        <f t="shared" si="44"/>
        <v/>
      </c>
    </row>
    <row r="577" spans="1:18" ht="16.149999999999999" thickBot="1" x14ac:dyDescent="0.5">
      <c r="A577" s="311" t="s">
        <v>519</v>
      </c>
      <c r="B577" s="311">
        <v>13</v>
      </c>
      <c r="C577" s="311">
        <v>2</v>
      </c>
      <c r="D577" s="328" t="s">
        <v>341</v>
      </c>
      <c r="E577" s="313">
        <v>44683</v>
      </c>
      <c r="F577" s="314">
        <f t="shared" si="40"/>
        <v>15.857142857142858</v>
      </c>
      <c r="G577" s="315">
        <f t="shared" si="41"/>
        <v>62</v>
      </c>
      <c r="H577" s="315">
        <f t="shared" si="42"/>
        <v>40</v>
      </c>
      <c r="I577" s="256" t="s">
        <v>171</v>
      </c>
      <c r="J577" s="311">
        <v>524689</v>
      </c>
      <c r="K577" s="311">
        <v>218782</v>
      </c>
      <c r="L577" s="317">
        <v>23.4</v>
      </c>
      <c r="M577" s="317"/>
      <c r="N577" s="319"/>
      <c r="O577" s="319"/>
      <c r="P577" s="320"/>
      <c r="Q577" s="321" t="str">
        <f t="shared" si="43"/>
        <v/>
      </c>
      <c r="R577" s="322" t="str">
        <f t="shared" si="44"/>
        <v/>
      </c>
    </row>
    <row r="578" spans="1:18" ht="16.149999999999999" thickBot="1" x14ac:dyDescent="0.5">
      <c r="A578" s="311" t="s">
        <v>520</v>
      </c>
      <c r="B578" s="311">
        <v>14</v>
      </c>
      <c r="C578" s="311">
        <v>3</v>
      </c>
      <c r="D578" s="328" t="s">
        <v>341</v>
      </c>
      <c r="E578" s="313">
        <v>44683</v>
      </c>
      <c r="F578" s="314">
        <f t="shared" si="40"/>
        <v>15.857142857142858</v>
      </c>
      <c r="G578" s="315">
        <f t="shared" si="41"/>
        <v>62</v>
      </c>
      <c r="H578" s="315">
        <f t="shared" si="42"/>
        <v>40</v>
      </c>
      <c r="I578" s="256" t="s">
        <v>171</v>
      </c>
      <c r="J578" s="311">
        <v>524690</v>
      </c>
      <c r="K578" s="311">
        <v>218782</v>
      </c>
      <c r="L578" s="317">
        <v>20.5</v>
      </c>
      <c r="M578" s="317"/>
      <c r="N578" s="319"/>
      <c r="O578" s="319"/>
      <c r="P578" s="320"/>
      <c r="Q578" s="321" t="str">
        <f t="shared" si="43"/>
        <v/>
      </c>
      <c r="R578" s="322" t="str">
        <f t="shared" si="44"/>
        <v/>
      </c>
    </row>
    <row r="579" spans="1:18" ht="15.75" x14ac:dyDescent="0.45">
      <c r="A579" s="311" t="s">
        <v>521</v>
      </c>
      <c r="B579" s="311">
        <v>15</v>
      </c>
      <c r="C579" s="311">
        <v>4</v>
      </c>
      <c r="D579" s="328" t="s">
        <v>341</v>
      </c>
      <c r="E579" s="313">
        <v>44683</v>
      </c>
      <c r="F579" s="314">
        <f t="shared" si="40"/>
        <v>15.857142857142858</v>
      </c>
      <c r="G579" s="315">
        <f t="shared" si="41"/>
        <v>62</v>
      </c>
      <c r="H579" s="315">
        <f t="shared" si="42"/>
        <v>40</v>
      </c>
      <c r="I579" s="258"/>
      <c r="J579" s="311">
        <v>524691</v>
      </c>
      <c r="K579" s="311">
        <v>218782</v>
      </c>
      <c r="L579" s="317">
        <v>23.5</v>
      </c>
      <c r="M579" s="317"/>
      <c r="N579" s="319"/>
      <c r="O579" s="319"/>
      <c r="P579" s="320"/>
      <c r="Q579" s="321" t="str">
        <f t="shared" si="43"/>
        <v/>
      </c>
      <c r="R579" s="322" t="str">
        <f t="shared" si="44"/>
        <v/>
      </c>
    </row>
    <row r="580" spans="1:18" ht="15.75" x14ac:dyDescent="0.45">
      <c r="A580" s="311" t="s">
        <v>523</v>
      </c>
      <c r="B580" s="311">
        <v>17</v>
      </c>
      <c r="C580" s="311">
        <v>1</v>
      </c>
      <c r="D580" s="329" t="s">
        <v>342</v>
      </c>
      <c r="E580" s="313">
        <v>44683</v>
      </c>
      <c r="F580" s="314">
        <f t="shared" si="40"/>
        <v>15.857142857142858</v>
      </c>
      <c r="G580" s="315">
        <f t="shared" si="41"/>
        <v>62</v>
      </c>
      <c r="H580" s="315">
        <f t="shared" si="42"/>
        <v>40</v>
      </c>
      <c r="I580" s="263" t="s">
        <v>171</v>
      </c>
      <c r="J580" s="311">
        <v>524693</v>
      </c>
      <c r="K580" s="311">
        <v>218783</v>
      </c>
      <c r="L580" s="317">
        <v>20.2</v>
      </c>
      <c r="M580" s="317"/>
      <c r="N580" s="319"/>
      <c r="O580" s="319"/>
      <c r="P580" s="320"/>
      <c r="Q580" s="321" t="str">
        <f t="shared" si="43"/>
        <v/>
      </c>
      <c r="R580" s="322" t="str">
        <f t="shared" si="44"/>
        <v/>
      </c>
    </row>
    <row r="581" spans="1:18" ht="15.75" x14ac:dyDescent="0.45">
      <c r="A581" s="311" t="s">
        <v>524</v>
      </c>
      <c r="B581" s="311">
        <v>18</v>
      </c>
      <c r="C581" s="311">
        <v>2</v>
      </c>
      <c r="D581" s="329" t="s">
        <v>342</v>
      </c>
      <c r="E581" s="313">
        <v>44683</v>
      </c>
      <c r="F581" s="314">
        <f t="shared" si="40"/>
        <v>15.857142857142858</v>
      </c>
      <c r="G581" s="315">
        <f t="shared" si="41"/>
        <v>62</v>
      </c>
      <c r="H581" s="315">
        <f t="shared" si="42"/>
        <v>40</v>
      </c>
      <c r="I581" s="264" t="s">
        <v>418</v>
      </c>
      <c r="J581" s="311">
        <v>524694</v>
      </c>
      <c r="K581" s="311">
        <v>218783</v>
      </c>
      <c r="L581" s="317">
        <v>18.7</v>
      </c>
      <c r="M581" s="317"/>
      <c r="N581" s="319"/>
      <c r="O581" s="319"/>
      <c r="P581" s="320"/>
      <c r="Q581" s="321" t="str">
        <f t="shared" si="43"/>
        <v/>
      </c>
      <c r="R581" s="322" t="str">
        <f t="shared" si="44"/>
        <v/>
      </c>
    </row>
    <row r="582" spans="1:18" ht="15.75" x14ac:dyDescent="0.45">
      <c r="A582" s="311" t="s">
        <v>525</v>
      </c>
      <c r="B582" s="311">
        <v>19</v>
      </c>
      <c r="C582" s="311">
        <v>3</v>
      </c>
      <c r="D582" s="329" t="s">
        <v>342</v>
      </c>
      <c r="E582" s="313">
        <v>44683</v>
      </c>
      <c r="F582" s="314">
        <f t="shared" si="40"/>
        <v>15.857142857142858</v>
      </c>
      <c r="G582" s="315">
        <f t="shared" si="41"/>
        <v>62</v>
      </c>
      <c r="H582" s="315">
        <f t="shared" si="42"/>
        <v>40</v>
      </c>
      <c r="I582" s="265" t="s">
        <v>170</v>
      </c>
      <c r="J582" s="311">
        <v>524695</v>
      </c>
      <c r="K582" s="311">
        <v>218783</v>
      </c>
      <c r="L582" s="317">
        <v>18.7</v>
      </c>
      <c r="M582" s="317"/>
      <c r="N582" s="319"/>
      <c r="O582" s="319"/>
      <c r="P582" s="320"/>
      <c r="Q582" s="321" t="str">
        <f t="shared" si="43"/>
        <v/>
      </c>
      <c r="R582" s="322" t="str">
        <f t="shared" si="44"/>
        <v/>
      </c>
    </row>
    <row r="583" spans="1:18" ht="15.75" x14ac:dyDescent="0.45">
      <c r="A583" s="311" t="s">
        <v>526</v>
      </c>
      <c r="B583" s="311">
        <v>20</v>
      </c>
      <c r="C583" s="311">
        <v>4</v>
      </c>
      <c r="D583" s="329" t="s">
        <v>342</v>
      </c>
      <c r="E583" s="313">
        <v>44683</v>
      </c>
      <c r="F583" s="314">
        <f t="shared" si="40"/>
        <v>15.857142857142858</v>
      </c>
      <c r="G583" s="315">
        <f t="shared" si="41"/>
        <v>62</v>
      </c>
      <c r="H583" s="315">
        <f t="shared" si="42"/>
        <v>40</v>
      </c>
      <c r="I583" s="265" t="s">
        <v>170</v>
      </c>
      <c r="J583" s="311">
        <v>524696</v>
      </c>
      <c r="K583" s="311">
        <v>218783</v>
      </c>
      <c r="L583" s="317">
        <v>18.899999999999999</v>
      </c>
      <c r="M583" s="317"/>
      <c r="N583" s="319"/>
      <c r="O583" s="319"/>
      <c r="P583" s="320"/>
      <c r="Q583" s="321" t="str">
        <f t="shared" si="43"/>
        <v/>
      </c>
      <c r="R583" s="322" t="str">
        <f t="shared" si="44"/>
        <v/>
      </c>
    </row>
    <row r="584" spans="1:18" ht="15.75" x14ac:dyDescent="0.45">
      <c r="A584" s="311" t="s">
        <v>527</v>
      </c>
      <c r="B584" s="311">
        <v>21</v>
      </c>
      <c r="C584" s="311">
        <v>0</v>
      </c>
      <c r="D584" s="330" t="s">
        <v>343</v>
      </c>
      <c r="E584" s="313">
        <v>44683</v>
      </c>
      <c r="F584" s="314">
        <f t="shared" si="40"/>
        <v>15.857142857142858</v>
      </c>
      <c r="G584" s="315">
        <f t="shared" si="41"/>
        <v>62</v>
      </c>
      <c r="H584" s="315">
        <f t="shared" si="42"/>
        <v>40</v>
      </c>
      <c r="I584" s="263" t="s">
        <v>171</v>
      </c>
      <c r="J584" s="311">
        <v>524697</v>
      </c>
      <c r="K584" s="311">
        <v>218784</v>
      </c>
      <c r="L584" s="317">
        <v>20.3</v>
      </c>
      <c r="M584" s="317"/>
      <c r="N584" s="319"/>
      <c r="O584" s="319"/>
      <c r="P584" s="320"/>
      <c r="Q584" s="321" t="str">
        <f t="shared" si="43"/>
        <v/>
      </c>
      <c r="R584" s="322" t="str">
        <f t="shared" si="44"/>
        <v/>
      </c>
    </row>
    <row r="585" spans="1:18" ht="15.75" x14ac:dyDescent="0.45">
      <c r="A585" s="311" t="s">
        <v>528</v>
      </c>
      <c r="B585" s="311">
        <v>22</v>
      </c>
      <c r="C585" s="311">
        <v>1</v>
      </c>
      <c r="D585" s="330" t="s">
        <v>343</v>
      </c>
      <c r="E585" s="313">
        <v>44683</v>
      </c>
      <c r="F585" s="314">
        <f t="shared" si="40"/>
        <v>15.857142857142858</v>
      </c>
      <c r="G585" s="315">
        <f t="shared" si="41"/>
        <v>62</v>
      </c>
      <c r="H585" s="315">
        <f t="shared" si="42"/>
        <v>40</v>
      </c>
      <c r="I585" s="265" t="s">
        <v>170</v>
      </c>
      <c r="J585" s="311">
        <v>524698</v>
      </c>
      <c r="K585" s="311">
        <v>218784</v>
      </c>
      <c r="L585" s="317">
        <v>19.7</v>
      </c>
      <c r="M585" s="317"/>
      <c r="N585" s="319"/>
      <c r="O585" s="319"/>
      <c r="P585" s="320"/>
      <c r="Q585" s="321" t="str">
        <f t="shared" si="43"/>
        <v/>
      </c>
      <c r="R585" s="322" t="str">
        <f t="shared" si="44"/>
        <v/>
      </c>
    </row>
    <row r="586" spans="1:18" ht="15.75" x14ac:dyDescent="0.45">
      <c r="A586" s="311" t="s">
        <v>529</v>
      </c>
      <c r="B586" s="311">
        <v>23</v>
      </c>
      <c r="C586" s="311">
        <v>2</v>
      </c>
      <c r="D586" s="330" t="s">
        <v>343</v>
      </c>
      <c r="E586" s="313">
        <v>44683</v>
      </c>
      <c r="F586" s="314">
        <f t="shared" si="40"/>
        <v>15.857142857142858</v>
      </c>
      <c r="G586" s="315">
        <f t="shared" si="41"/>
        <v>62</v>
      </c>
      <c r="H586" s="315">
        <f t="shared" si="42"/>
        <v>40</v>
      </c>
      <c r="I586" s="264" t="s">
        <v>418</v>
      </c>
      <c r="J586" s="311">
        <v>524699</v>
      </c>
      <c r="K586" s="311">
        <v>218784</v>
      </c>
      <c r="L586" s="317">
        <v>18.899999999999999</v>
      </c>
      <c r="M586" s="317"/>
      <c r="N586" s="319"/>
      <c r="O586" s="319"/>
      <c r="P586" s="320"/>
      <c r="Q586" s="321" t="str">
        <f t="shared" si="43"/>
        <v/>
      </c>
      <c r="R586" s="322" t="str">
        <f t="shared" si="44"/>
        <v/>
      </c>
    </row>
    <row r="587" spans="1:18" ht="15.75" x14ac:dyDescent="0.45">
      <c r="A587" s="311" t="s">
        <v>531</v>
      </c>
      <c r="B587" s="311">
        <v>25</v>
      </c>
      <c r="C587" s="311">
        <v>4</v>
      </c>
      <c r="D587" s="330" t="s">
        <v>343</v>
      </c>
      <c r="E587" s="313">
        <v>44683</v>
      </c>
      <c r="F587" s="314">
        <f t="shared" si="40"/>
        <v>15.857142857142858</v>
      </c>
      <c r="G587" s="315">
        <f t="shared" si="41"/>
        <v>62</v>
      </c>
      <c r="H587" s="315">
        <f t="shared" si="42"/>
        <v>40</v>
      </c>
      <c r="I587" s="265" t="s">
        <v>170</v>
      </c>
      <c r="J587" s="311">
        <v>524701</v>
      </c>
      <c r="K587" s="311">
        <v>218784</v>
      </c>
      <c r="L587" s="317">
        <v>21.7</v>
      </c>
      <c r="M587" s="317">
        <v>24.3</v>
      </c>
      <c r="N587" s="319">
        <v>9.5</v>
      </c>
      <c r="O587" s="319">
        <v>9</v>
      </c>
      <c r="P587" s="320"/>
      <c r="Q587" s="321">
        <f t="shared" si="43"/>
        <v>11.981566820276512</v>
      </c>
      <c r="R587" s="322">
        <f t="shared" si="44"/>
        <v>384.75</v>
      </c>
    </row>
    <row r="588" spans="1:18" ht="16.149999999999999" thickBot="1" x14ac:dyDescent="0.5">
      <c r="A588" s="311" t="s">
        <v>532</v>
      </c>
      <c r="B588" s="311">
        <v>26</v>
      </c>
      <c r="C588" s="311">
        <v>0</v>
      </c>
      <c r="D588" s="331" t="s">
        <v>344</v>
      </c>
      <c r="E588" s="313">
        <v>44683</v>
      </c>
      <c r="F588" s="314">
        <f t="shared" si="40"/>
        <v>15.857142857142858</v>
      </c>
      <c r="G588" s="315">
        <f t="shared" si="41"/>
        <v>62</v>
      </c>
      <c r="H588" s="315">
        <f t="shared" si="42"/>
        <v>40</v>
      </c>
      <c r="I588" s="266" t="s">
        <v>170</v>
      </c>
      <c r="J588" s="311">
        <v>524702</v>
      </c>
      <c r="K588" s="311">
        <v>218785</v>
      </c>
      <c r="L588" s="317">
        <v>19.7</v>
      </c>
      <c r="M588" s="317"/>
      <c r="N588" s="317"/>
      <c r="O588" s="319"/>
      <c r="P588" s="320"/>
      <c r="Q588" s="321" t="str">
        <f t="shared" si="43"/>
        <v/>
      </c>
      <c r="R588" s="322" t="str">
        <f t="shared" si="44"/>
        <v/>
      </c>
    </row>
    <row r="589" spans="1:18" ht="16.149999999999999" thickBot="1" x14ac:dyDescent="0.5">
      <c r="A589" s="311" t="s">
        <v>533</v>
      </c>
      <c r="B589" s="311">
        <v>27</v>
      </c>
      <c r="C589" s="311">
        <v>1</v>
      </c>
      <c r="D589" s="331" t="s">
        <v>344</v>
      </c>
      <c r="E589" s="313">
        <v>44683</v>
      </c>
      <c r="F589" s="314">
        <f t="shared" ref="F589:F590" si="45">(E589-44572)/7</f>
        <v>15.857142857142858</v>
      </c>
      <c r="G589" s="315">
        <f t="shared" si="41"/>
        <v>62</v>
      </c>
      <c r="H589" s="315">
        <f t="shared" si="42"/>
        <v>40</v>
      </c>
      <c r="I589" s="267" t="s">
        <v>418</v>
      </c>
      <c r="J589" s="311">
        <v>524703</v>
      </c>
      <c r="K589" s="311">
        <v>218785</v>
      </c>
      <c r="L589" s="317">
        <v>19.399999999999999</v>
      </c>
      <c r="M589" s="317"/>
      <c r="N589" s="317"/>
      <c r="O589" s="319"/>
      <c r="P589" s="320"/>
      <c r="Q589" s="321" t="str">
        <f t="shared" si="43"/>
        <v/>
      </c>
      <c r="R589" s="322" t="str">
        <f t="shared" si="44"/>
        <v/>
      </c>
    </row>
    <row r="590" spans="1:18" ht="16.149999999999999" thickBot="1" x14ac:dyDescent="0.5">
      <c r="A590" s="311" t="s">
        <v>535</v>
      </c>
      <c r="B590" s="311">
        <v>29</v>
      </c>
      <c r="C590" s="311">
        <v>3</v>
      </c>
      <c r="D590" s="331" t="s">
        <v>344</v>
      </c>
      <c r="E590" s="313">
        <v>44683</v>
      </c>
      <c r="F590" s="314">
        <f t="shared" si="45"/>
        <v>15.857142857142858</v>
      </c>
      <c r="G590" s="315">
        <f t="shared" si="41"/>
        <v>62</v>
      </c>
      <c r="H590" s="315">
        <f t="shared" si="42"/>
        <v>40</v>
      </c>
      <c r="I590" s="266" t="s">
        <v>170</v>
      </c>
      <c r="J590" s="311">
        <v>524705</v>
      </c>
      <c r="K590" s="311">
        <v>218785</v>
      </c>
      <c r="L590" s="317">
        <v>17.600000000000001</v>
      </c>
      <c r="M590" s="317"/>
      <c r="N590" s="317"/>
      <c r="O590" s="319"/>
      <c r="P590" s="320"/>
      <c r="Q590" s="321" t="str">
        <f t="shared" si="43"/>
        <v/>
      </c>
      <c r="R590" s="322" t="str">
        <f t="shared" si="44"/>
        <v/>
      </c>
    </row>
  </sheetData>
  <autoFilter ref="A35:S590" xr:uid="{15BA9DD3-3510-4CFF-8305-9BAB48E0F07F}">
    <sortState xmlns:xlrd2="http://schemas.microsoft.com/office/spreadsheetml/2017/richdata2" ref="A36:S590">
      <sortCondition ref="H35:H590"/>
    </sortState>
  </autoFilter>
  <mergeCells count="3">
    <mergeCell ref="A28:U28"/>
    <mergeCell ref="A34:S34"/>
    <mergeCell ref="A1:U1"/>
  </mergeCells>
  <conditionalFormatting sqref="Q36:Q195 Q556:Q1048576">
    <cfRule type="colorScale" priority="148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35:R195 R556:R1048576">
    <cfRule type="cellIs" dxfId="349" priority="151" operator="between">
      <formula>500</formula>
      <formula>1000</formula>
    </cfRule>
  </conditionalFormatting>
  <conditionalFormatting sqref="R36:R195 R556:R1048576">
    <cfRule type="cellIs" dxfId="348" priority="149" operator="equal">
      <formula>0</formula>
    </cfRule>
    <cfRule type="cellIs" dxfId="347" priority="150" operator="greaterThan">
      <formula>1000</formula>
    </cfRule>
  </conditionalFormatting>
  <conditionalFormatting sqref="H591:I1048576 H35:I35 H36:H195">
    <cfRule type="colorScale" priority="1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96:Q225">
    <cfRule type="colorScale" priority="13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196:R225">
    <cfRule type="cellIs" dxfId="346" priority="137" operator="between">
      <formula>500</formula>
      <formula>1000</formula>
    </cfRule>
  </conditionalFormatting>
  <conditionalFormatting sqref="R196:R225">
    <cfRule type="cellIs" dxfId="345" priority="135" operator="equal">
      <formula>0</formula>
    </cfRule>
    <cfRule type="cellIs" dxfId="344" priority="136" operator="greaterThan">
      <formula>1000</formula>
    </cfRule>
  </conditionalFormatting>
  <conditionalFormatting sqref="B196:B225">
    <cfRule type="colorScale" priority="1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6:C225">
    <cfRule type="colorScale" priority="1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96:K225">
    <cfRule type="colorScale" priority="140">
      <colorScale>
        <cfvo type="min"/>
        <cfvo type="max"/>
        <color rgb="FFFFEF9C"/>
        <color rgb="FF63BE7B"/>
      </colorScale>
    </cfRule>
  </conditionalFormatting>
  <conditionalFormatting sqref="H196:H225">
    <cfRule type="colorScale" priority="1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26:Q255">
    <cfRule type="colorScale" priority="12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226:R255">
    <cfRule type="cellIs" dxfId="343" priority="127" operator="between">
      <formula>500</formula>
      <formula>1000</formula>
    </cfRule>
  </conditionalFormatting>
  <conditionalFormatting sqref="R226:R255">
    <cfRule type="cellIs" dxfId="342" priority="125" operator="equal">
      <formula>0</formula>
    </cfRule>
    <cfRule type="cellIs" dxfId="341" priority="126" operator="greaterThan">
      <formula>1000</formula>
    </cfRule>
  </conditionalFormatting>
  <conditionalFormatting sqref="B226:B255">
    <cfRule type="colorScale" priority="1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26:C255"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26:K255">
    <cfRule type="colorScale" priority="130">
      <colorScale>
        <cfvo type="min"/>
        <cfvo type="max"/>
        <color rgb="FFFFEF9C"/>
        <color rgb="FF63BE7B"/>
      </colorScale>
    </cfRule>
  </conditionalFormatting>
  <conditionalFormatting sqref="H226:H255">
    <cfRule type="colorScale" priority="1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56:Q285">
    <cfRule type="colorScale" priority="11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256:R285">
    <cfRule type="cellIs" dxfId="340" priority="117" operator="between">
      <formula>500</formula>
      <formula>1000</formula>
    </cfRule>
  </conditionalFormatting>
  <conditionalFormatting sqref="R256:R285">
    <cfRule type="cellIs" dxfId="339" priority="115" operator="equal">
      <formula>0</formula>
    </cfRule>
    <cfRule type="cellIs" dxfId="338" priority="116" operator="greaterThan">
      <formula>1000</formula>
    </cfRule>
  </conditionalFormatting>
  <conditionalFormatting sqref="B256:B285">
    <cfRule type="colorScale" priority="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56:C285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56:K285">
    <cfRule type="colorScale" priority="120">
      <colorScale>
        <cfvo type="min"/>
        <cfvo type="max"/>
        <color rgb="FFFFEF9C"/>
        <color rgb="FF63BE7B"/>
      </colorScale>
    </cfRule>
  </conditionalFormatting>
  <conditionalFormatting sqref="H256:H285"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86:Q315">
    <cfRule type="colorScale" priority="10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286:R315">
    <cfRule type="cellIs" dxfId="337" priority="107" operator="between">
      <formula>500</formula>
      <formula>1000</formula>
    </cfRule>
  </conditionalFormatting>
  <conditionalFormatting sqref="R286:R315">
    <cfRule type="cellIs" dxfId="336" priority="105" operator="equal">
      <formula>0</formula>
    </cfRule>
    <cfRule type="cellIs" dxfId="335" priority="106" operator="greaterThan">
      <formula>1000</formula>
    </cfRule>
  </conditionalFormatting>
  <conditionalFormatting sqref="B286:B315"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86:C315">
    <cfRule type="colorScale" priority="10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86:K315">
    <cfRule type="colorScale" priority="110">
      <colorScale>
        <cfvo type="min"/>
        <cfvo type="max"/>
        <color rgb="FFFFEF9C"/>
        <color rgb="FF63BE7B"/>
      </colorScale>
    </cfRule>
  </conditionalFormatting>
  <conditionalFormatting sqref="H286:H315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16:Q345">
    <cfRule type="colorScale" priority="9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316:R345">
    <cfRule type="cellIs" dxfId="334" priority="97" operator="between">
      <formula>500</formula>
      <formula>1000</formula>
    </cfRule>
  </conditionalFormatting>
  <conditionalFormatting sqref="R316:R345">
    <cfRule type="cellIs" dxfId="333" priority="95" operator="equal">
      <formula>0</formula>
    </cfRule>
    <cfRule type="cellIs" dxfId="332" priority="96" operator="greaterThan">
      <formula>1000</formula>
    </cfRule>
  </conditionalFormatting>
  <conditionalFormatting sqref="B316:B345">
    <cfRule type="colorScale" priority="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16:C345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16:K345">
    <cfRule type="colorScale" priority="100">
      <colorScale>
        <cfvo type="min"/>
        <cfvo type="max"/>
        <color rgb="FFFFEF9C"/>
        <color rgb="FF63BE7B"/>
      </colorScale>
    </cfRule>
  </conditionalFormatting>
  <conditionalFormatting sqref="H316:H345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46:Q375">
    <cfRule type="colorScale" priority="8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346:R375">
    <cfRule type="cellIs" dxfId="331" priority="87" operator="between">
      <formula>500</formula>
      <formula>1000</formula>
    </cfRule>
  </conditionalFormatting>
  <conditionalFormatting sqref="R346:R375">
    <cfRule type="cellIs" dxfId="330" priority="85" operator="equal">
      <formula>0</formula>
    </cfRule>
    <cfRule type="cellIs" dxfId="329" priority="86" operator="greaterThan">
      <formula>1000</formula>
    </cfRule>
  </conditionalFormatting>
  <conditionalFormatting sqref="B346:B375">
    <cfRule type="colorScale" priority="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46:C375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46:K375">
    <cfRule type="colorScale" priority="90">
      <colorScale>
        <cfvo type="min"/>
        <cfvo type="max"/>
        <color rgb="FFFFEF9C"/>
        <color rgb="FF63BE7B"/>
      </colorScale>
    </cfRule>
  </conditionalFormatting>
  <conditionalFormatting sqref="H346:H375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76:Q405">
    <cfRule type="colorScale" priority="7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376:R405">
    <cfRule type="cellIs" dxfId="328" priority="77" operator="between">
      <formula>500</formula>
      <formula>1000</formula>
    </cfRule>
  </conditionalFormatting>
  <conditionalFormatting sqref="R376:R405">
    <cfRule type="cellIs" dxfId="327" priority="75" operator="equal">
      <formula>0</formula>
    </cfRule>
    <cfRule type="cellIs" dxfId="326" priority="76" operator="greaterThan">
      <formula>1000</formula>
    </cfRule>
  </conditionalFormatting>
  <conditionalFormatting sqref="B376:B405">
    <cfRule type="colorScale" priority="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76:C405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76:K405">
    <cfRule type="colorScale" priority="80">
      <colorScale>
        <cfvo type="min"/>
        <cfvo type="max"/>
        <color rgb="FFFFEF9C"/>
        <color rgb="FF63BE7B"/>
      </colorScale>
    </cfRule>
  </conditionalFormatting>
  <conditionalFormatting sqref="H376:H405"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06:Q435">
    <cfRule type="colorScale" priority="6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406:R435">
    <cfRule type="cellIs" dxfId="325" priority="67" operator="between">
      <formula>500</formula>
      <formula>1000</formula>
    </cfRule>
  </conditionalFormatting>
  <conditionalFormatting sqref="R406:R435">
    <cfRule type="cellIs" dxfId="324" priority="65" operator="equal">
      <formula>0</formula>
    </cfRule>
    <cfRule type="cellIs" dxfId="323" priority="66" operator="greaterThan">
      <formula>1000</formula>
    </cfRule>
  </conditionalFormatting>
  <conditionalFormatting sqref="B406:B435"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06:C435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06:K435">
    <cfRule type="colorScale" priority="70">
      <colorScale>
        <cfvo type="min"/>
        <cfvo type="max"/>
        <color rgb="FFFFEF9C"/>
        <color rgb="FF63BE7B"/>
      </colorScale>
    </cfRule>
  </conditionalFormatting>
  <conditionalFormatting sqref="H406:H435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36:Q465">
    <cfRule type="colorScale" priority="5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436:R465">
    <cfRule type="cellIs" dxfId="322" priority="57" operator="between">
      <formula>500</formula>
      <formula>1000</formula>
    </cfRule>
  </conditionalFormatting>
  <conditionalFormatting sqref="R436:R465">
    <cfRule type="cellIs" dxfId="321" priority="55" operator="equal">
      <formula>0</formula>
    </cfRule>
    <cfRule type="cellIs" dxfId="320" priority="56" operator="greaterThan">
      <formula>1000</formula>
    </cfRule>
  </conditionalFormatting>
  <conditionalFormatting sqref="B436:B465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36:C465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36:K465">
    <cfRule type="colorScale" priority="60">
      <colorScale>
        <cfvo type="min"/>
        <cfvo type="max"/>
        <color rgb="FFFFEF9C"/>
        <color rgb="FF63BE7B"/>
      </colorScale>
    </cfRule>
  </conditionalFormatting>
  <conditionalFormatting sqref="H436:H465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66:Q495">
    <cfRule type="colorScale" priority="4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466:R495">
    <cfRule type="cellIs" dxfId="319" priority="47" operator="between">
      <formula>500</formula>
      <formula>1000</formula>
    </cfRule>
  </conditionalFormatting>
  <conditionalFormatting sqref="R466:R495">
    <cfRule type="cellIs" dxfId="318" priority="45" operator="equal">
      <formula>0</formula>
    </cfRule>
    <cfRule type="cellIs" dxfId="317" priority="46" operator="greaterThan">
      <formula>1000</formula>
    </cfRule>
  </conditionalFormatting>
  <conditionalFormatting sqref="B466:B495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66:C495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66:K495">
    <cfRule type="colorScale" priority="50">
      <colorScale>
        <cfvo type="min"/>
        <cfvo type="max"/>
        <color rgb="FFFFEF9C"/>
        <color rgb="FF63BE7B"/>
      </colorScale>
    </cfRule>
  </conditionalFormatting>
  <conditionalFormatting sqref="H466:H495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96:Q525">
    <cfRule type="colorScale" priority="3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496:R525">
    <cfRule type="cellIs" dxfId="316" priority="37" operator="between">
      <formula>500</formula>
      <formula>1000</formula>
    </cfRule>
  </conditionalFormatting>
  <conditionalFormatting sqref="R496:R525">
    <cfRule type="cellIs" dxfId="315" priority="35" operator="equal">
      <formula>0</formula>
    </cfRule>
    <cfRule type="cellIs" dxfId="314" priority="36" operator="greaterThan">
      <formula>1000</formula>
    </cfRule>
  </conditionalFormatting>
  <conditionalFormatting sqref="B496:B525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96:C525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96:K525">
    <cfRule type="colorScale" priority="40">
      <colorScale>
        <cfvo type="min"/>
        <cfvo type="max"/>
        <color rgb="FFFFEF9C"/>
        <color rgb="FF63BE7B"/>
      </colorScale>
    </cfRule>
  </conditionalFormatting>
  <conditionalFormatting sqref="H496:H525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526:Q555">
    <cfRule type="colorScale" priority="24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526:R555">
    <cfRule type="cellIs" dxfId="313" priority="27" operator="between">
      <formula>500</formula>
      <formula>1000</formula>
    </cfRule>
  </conditionalFormatting>
  <conditionalFormatting sqref="R526:R555">
    <cfRule type="cellIs" dxfId="312" priority="25" operator="equal">
      <formula>0</formula>
    </cfRule>
    <cfRule type="cellIs" dxfId="311" priority="26" operator="greaterThan">
      <formula>1000</formula>
    </cfRule>
  </conditionalFormatting>
  <conditionalFormatting sqref="B526:B555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26:C555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526:K555">
    <cfRule type="colorScale" priority="30">
      <colorScale>
        <cfvo type="min"/>
        <cfvo type="max"/>
        <color rgb="FFFFEF9C"/>
        <color rgb="FF63BE7B"/>
      </colorScale>
    </cfRule>
  </conditionalFormatting>
  <conditionalFormatting sqref="H526:H555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6:B195">
    <cfRule type="colorScale" priority="1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6:C195">
    <cfRule type="colorScale" priority="1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6:K195">
    <cfRule type="colorScale" priority="165">
      <colorScale>
        <cfvo type="min"/>
        <cfvo type="max"/>
        <color rgb="FFFFEF9C"/>
        <color rgb="FF63BE7B"/>
      </colorScale>
    </cfRule>
  </conditionalFormatting>
  <conditionalFormatting sqref="C4:K26">
    <cfRule type="colorScale" priority="3">
      <colorScale>
        <cfvo type="min"/>
        <cfvo type="max"/>
        <color rgb="FFFFEF9C"/>
        <color rgb="FF63BE7B"/>
      </colorScale>
    </cfRule>
  </conditionalFormatting>
  <conditionalFormatting sqref="L4:Q26">
    <cfRule type="colorScale" priority="2">
      <colorScale>
        <cfvo type="min"/>
        <cfvo type="max"/>
        <color rgb="FFFFEF9C"/>
        <color rgb="FF63BE7B"/>
      </colorScale>
    </cfRule>
  </conditionalFormatting>
  <conditionalFormatting sqref="R4:U26">
    <cfRule type="colorScale" priority="1">
      <colorScale>
        <cfvo type="min"/>
        <cfvo type="max"/>
        <color rgb="FFFFEF9C"/>
        <color rgb="FF63BE7B"/>
      </colorScale>
    </cfRule>
  </conditionalFormatting>
  <conditionalFormatting sqref="B576:B590">
    <cfRule type="colorScale" priority="1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76:C590">
    <cfRule type="colorScale" priority="1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576:K590">
    <cfRule type="colorScale" priority="1112">
      <colorScale>
        <cfvo type="min"/>
        <cfvo type="max"/>
        <color rgb="FFFFEF9C"/>
        <color rgb="FF63BE7B"/>
      </colorScale>
    </cfRule>
  </conditionalFormatting>
  <conditionalFormatting sqref="H576:H590">
    <cfRule type="colorScale" priority="11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56:B575">
    <cfRule type="colorScale" priority="12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56:C575">
    <cfRule type="colorScale" priority="13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556:K575">
    <cfRule type="colorScale" priority="1303">
      <colorScale>
        <cfvo type="min"/>
        <cfvo type="max"/>
        <color rgb="FFFFEF9C"/>
        <color rgb="FF63BE7B"/>
      </colorScale>
    </cfRule>
  </conditionalFormatting>
  <conditionalFormatting sqref="H556:H575">
    <cfRule type="colorScale" priority="13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72826-6FCA-4CBC-A682-01E1B7B3B291}">
  <dimension ref="A1:R1196"/>
  <sheetViews>
    <sheetView workbookViewId="0">
      <selection activeCell="M49" sqref="M49"/>
    </sheetView>
  </sheetViews>
  <sheetFormatPr defaultRowHeight="14.25" x14ac:dyDescent="0.45"/>
  <cols>
    <col min="1" max="1" width="21.1328125" customWidth="1"/>
    <col min="2" max="2" width="10.86328125" bestFit="1" customWidth="1"/>
    <col min="3" max="3" width="17.1328125" bestFit="1" customWidth="1"/>
    <col min="4" max="4" width="16.33203125" bestFit="1" customWidth="1"/>
    <col min="5" max="5" width="12.19921875" customWidth="1"/>
    <col min="6" max="6" width="11.1328125" style="81" customWidth="1"/>
    <col min="7" max="7" width="10.19921875" style="81" bestFit="1" customWidth="1"/>
    <col min="8" max="8" width="6.19921875" style="81" bestFit="1" customWidth="1"/>
    <col min="9" max="9" width="2.33203125" style="81" customWidth="1"/>
    <col min="10" max="10" width="6.19921875" style="81" bestFit="1" customWidth="1"/>
    <col min="12" max="12" width="27.19921875" bestFit="1" customWidth="1"/>
    <col min="13" max="13" width="15.1328125" bestFit="1" customWidth="1"/>
    <col min="14" max="14" width="6.19921875" bestFit="1" customWidth="1"/>
  </cols>
  <sheetData>
    <row r="1" spans="1:14" x14ac:dyDescent="0.45">
      <c r="A1" t="s">
        <v>0</v>
      </c>
      <c r="B1" t="s">
        <v>484</v>
      </c>
      <c r="C1" t="s">
        <v>410</v>
      </c>
      <c r="D1" t="s">
        <v>483</v>
      </c>
      <c r="E1" t="s">
        <v>436</v>
      </c>
      <c r="F1" s="81" t="s">
        <v>442</v>
      </c>
      <c r="G1" s="81" t="s">
        <v>441</v>
      </c>
      <c r="H1" s="81" t="s">
        <v>414</v>
      </c>
      <c r="I1" s="68"/>
      <c r="J1" s="81" t="s">
        <v>414</v>
      </c>
      <c r="L1" s="96" t="s">
        <v>438</v>
      </c>
      <c r="M1" s="97" t="s">
        <v>290</v>
      </c>
      <c r="N1" s="98" t="s">
        <v>230</v>
      </c>
    </row>
    <row r="2" spans="1:14" x14ac:dyDescent="0.45">
      <c r="A2" t="s">
        <v>443</v>
      </c>
      <c r="B2">
        <v>6464</v>
      </c>
      <c r="C2">
        <v>9359</v>
      </c>
      <c r="D2">
        <v>0</v>
      </c>
      <c r="E2">
        <v>0</v>
      </c>
      <c r="F2" s="82">
        <f>C2/$B2*51000/5*1000/40</f>
        <v>369205.60024752474</v>
      </c>
      <c r="G2" s="82">
        <f>D2/$B2*51000/5*1000/40</f>
        <v>0</v>
      </c>
      <c r="H2" s="82">
        <f>E2/$B2*51000/5*1000/40</f>
        <v>0</v>
      </c>
      <c r="I2" s="307"/>
      <c r="J2" s="306">
        <v>0</v>
      </c>
      <c r="L2" s="108">
        <f>J2</f>
        <v>0</v>
      </c>
      <c r="M2" s="109">
        <f>J3</f>
        <v>44.50261780104713</v>
      </c>
      <c r="N2" s="113">
        <f>J4</f>
        <v>296.16724738675958</v>
      </c>
    </row>
    <row r="3" spans="1:14" x14ac:dyDescent="0.45">
      <c r="A3" t="s">
        <v>444</v>
      </c>
      <c r="B3">
        <v>5730</v>
      </c>
      <c r="C3">
        <v>5464</v>
      </c>
      <c r="D3">
        <v>4</v>
      </c>
      <c r="E3">
        <v>1</v>
      </c>
      <c r="F3" s="82">
        <f t="shared" ref="F3:F41" si="0">C3/B3*51000/5*1000/40</f>
        <v>243162.30366492146</v>
      </c>
      <c r="G3" s="82">
        <f t="shared" ref="G3:G41" si="1">D3/$B3*51000/5*1000/40</f>
        <v>178.01047120418852</v>
      </c>
      <c r="H3" s="82">
        <f t="shared" ref="H3:H41" si="2">E3/$B3*51000/5*1000/40</f>
        <v>44.50261780104713</v>
      </c>
      <c r="I3" s="307"/>
      <c r="J3" s="306">
        <v>44.50261780104713</v>
      </c>
      <c r="L3" s="108">
        <f>J11</f>
        <v>38.806878709481055</v>
      </c>
      <c r="M3" s="109">
        <f>J16</f>
        <v>82.03313495254946</v>
      </c>
      <c r="N3" s="113">
        <f>J6</f>
        <v>80.403594513637074</v>
      </c>
    </row>
    <row r="4" spans="1:14" x14ac:dyDescent="0.45">
      <c r="A4" t="s">
        <v>445</v>
      </c>
      <c r="B4">
        <v>5166</v>
      </c>
      <c r="C4">
        <v>4654</v>
      </c>
      <c r="D4">
        <v>9</v>
      </c>
      <c r="E4">
        <v>6</v>
      </c>
      <c r="F4" s="82">
        <f t="shared" si="0"/>
        <v>229727.06155632986</v>
      </c>
      <c r="G4" s="82">
        <f t="shared" si="1"/>
        <v>444.2508710801394</v>
      </c>
      <c r="H4" s="82">
        <f t="shared" si="2"/>
        <v>296.16724738675958</v>
      </c>
      <c r="I4" s="307"/>
      <c r="J4" s="306">
        <v>296.16724738675958</v>
      </c>
      <c r="L4" s="108">
        <f>J24</f>
        <v>38.659793814432994</v>
      </c>
      <c r="M4" s="109">
        <f>J18</f>
        <v>45.772751750134624</v>
      </c>
      <c r="N4" s="113">
        <f>J7</f>
        <v>153.82295279746646</v>
      </c>
    </row>
    <row r="5" spans="1:14" x14ac:dyDescent="0.45">
      <c r="A5" t="s">
        <v>446</v>
      </c>
      <c r="B5">
        <v>6847</v>
      </c>
      <c r="C5">
        <v>5628</v>
      </c>
      <c r="D5">
        <v>5</v>
      </c>
      <c r="E5">
        <v>3</v>
      </c>
      <c r="F5" s="82">
        <f t="shared" si="0"/>
        <v>209601.28523440921</v>
      </c>
      <c r="G5" s="82">
        <f t="shared" si="1"/>
        <v>186.21293997371112</v>
      </c>
      <c r="H5" s="82">
        <f t="shared" si="2"/>
        <v>111.72776398422666</v>
      </c>
      <c r="I5" s="307"/>
      <c r="J5" s="306">
        <v>111.72776398422666</v>
      </c>
      <c r="L5" s="108">
        <f>J26</f>
        <v>0</v>
      </c>
      <c r="M5" s="109">
        <f>J20</f>
        <v>168.67868364478255</v>
      </c>
      <c r="N5" s="113">
        <f>J8</f>
        <v>152.87769784172662</v>
      </c>
    </row>
    <row r="6" spans="1:14" x14ac:dyDescent="0.45">
      <c r="A6" t="s">
        <v>447</v>
      </c>
      <c r="B6">
        <v>6343</v>
      </c>
      <c r="C6">
        <v>6295</v>
      </c>
      <c r="D6">
        <v>8</v>
      </c>
      <c r="E6">
        <v>2</v>
      </c>
      <c r="F6" s="82">
        <f t="shared" si="0"/>
        <v>253070.31373167277</v>
      </c>
      <c r="G6" s="82">
        <f t="shared" si="1"/>
        <v>321.6143780545483</v>
      </c>
      <c r="H6" s="82">
        <f t="shared" si="2"/>
        <v>80.403594513637074</v>
      </c>
      <c r="I6" s="307"/>
      <c r="J6" s="306">
        <v>80.403594513637074</v>
      </c>
      <c r="L6" s="108">
        <f>J27</f>
        <v>45.397899234466799</v>
      </c>
      <c r="M6" s="109">
        <f>J23</f>
        <v>175.95307917888562</v>
      </c>
      <c r="N6" s="113">
        <f>J9</f>
        <v>39.510381158971185</v>
      </c>
    </row>
    <row r="7" spans="1:14" x14ac:dyDescent="0.45">
      <c r="A7" t="s">
        <v>448</v>
      </c>
      <c r="B7">
        <v>6631</v>
      </c>
      <c r="C7">
        <v>3382</v>
      </c>
      <c r="D7">
        <v>7</v>
      </c>
      <c r="E7">
        <v>4</v>
      </c>
      <c r="F7" s="82">
        <f t="shared" si="0"/>
        <v>130057.30659025787</v>
      </c>
      <c r="G7" s="82">
        <f t="shared" si="1"/>
        <v>269.19016739556628</v>
      </c>
      <c r="H7" s="82">
        <f t="shared" si="2"/>
        <v>153.82295279746646</v>
      </c>
      <c r="I7" s="307"/>
      <c r="J7" s="306">
        <v>153.82295279746646</v>
      </c>
      <c r="L7" s="72"/>
      <c r="M7" s="109">
        <f>J25</f>
        <v>0</v>
      </c>
      <c r="N7" s="113">
        <f>J10</f>
        <v>76.07398568019093</v>
      </c>
    </row>
    <row r="8" spans="1:14" x14ac:dyDescent="0.45">
      <c r="A8" t="s">
        <v>449</v>
      </c>
      <c r="B8">
        <v>6672</v>
      </c>
      <c r="C8">
        <v>6619</v>
      </c>
      <c r="D8">
        <v>12</v>
      </c>
      <c r="E8">
        <v>4</v>
      </c>
      <c r="F8" s="82">
        <f t="shared" si="0"/>
        <v>252974.37050359714</v>
      </c>
      <c r="G8" s="82">
        <f t="shared" si="1"/>
        <v>458.6330935251799</v>
      </c>
      <c r="H8" s="82">
        <f t="shared" si="2"/>
        <v>152.87769784172662</v>
      </c>
      <c r="I8" s="307"/>
      <c r="J8" s="306">
        <v>152.87769784172662</v>
      </c>
      <c r="L8" s="72"/>
      <c r="M8" s="109">
        <f>J33</f>
        <v>0</v>
      </c>
      <c r="N8" s="113">
        <f>J12</f>
        <v>78.473611324819203</v>
      </c>
    </row>
    <row r="9" spans="1:14" x14ac:dyDescent="0.45">
      <c r="A9" t="s">
        <v>450</v>
      </c>
      <c r="B9">
        <v>6454</v>
      </c>
      <c r="C9">
        <v>4163</v>
      </c>
      <c r="D9">
        <v>4</v>
      </c>
      <c r="E9">
        <v>1</v>
      </c>
      <c r="F9" s="82">
        <f t="shared" si="0"/>
        <v>164481.71676479702</v>
      </c>
      <c r="G9" s="82">
        <f t="shared" si="1"/>
        <v>158.04152463588474</v>
      </c>
      <c r="H9" s="82">
        <f t="shared" si="2"/>
        <v>39.510381158971185</v>
      </c>
      <c r="I9" s="307"/>
      <c r="J9" s="306">
        <v>39.510381158971185</v>
      </c>
      <c r="L9" s="72"/>
      <c r="M9" s="109">
        <f>J34</f>
        <v>49.370764762826724</v>
      </c>
      <c r="N9" s="113">
        <f>J19</f>
        <v>81.665332265812651</v>
      </c>
    </row>
    <row r="10" spans="1:14" x14ac:dyDescent="0.45">
      <c r="A10" t="s">
        <v>451</v>
      </c>
      <c r="B10">
        <v>6704</v>
      </c>
      <c r="C10">
        <v>7753</v>
      </c>
      <c r="D10">
        <v>5</v>
      </c>
      <c r="E10">
        <v>2</v>
      </c>
      <c r="F10" s="82">
        <f t="shared" si="0"/>
        <v>294900.80548926012</v>
      </c>
      <c r="G10" s="82">
        <f t="shared" si="1"/>
        <v>190.18496420047731</v>
      </c>
      <c r="H10" s="82">
        <f t="shared" si="2"/>
        <v>76.07398568019093</v>
      </c>
      <c r="I10" s="307"/>
      <c r="J10" s="306">
        <v>76.07398568019093</v>
      </c>
      <c r="L10" s="72"/>
      <c r="M10" s="109">
        <f>J36</f>
        <v>46.592362506851821</v>
      </c>
      <c r="N10" s="113">
        <f>J22</f>
        <v>37.357163785525934</v>
      </c>
    </row>
    <row r="11" spans="1:14" x14ac:dyDescent="0.45">
      <c r="A11" t="s">
        <v>452</v>
      </c>
      <c r="B11">
        <v>6571</v>
      </c>
      <c r="C11">
        <v>4910</v>
      </c>
      <c r="D11">
        <v>1</v>
      </c>
      <c r="E11">
        <v>1</v>
      </c>
      <c r="F11" s="82">
        <f t="shared" si="0"/>
        <v>190541.77446355199</v>
      </c>
      <c r="G11" s="82">
        <f t="shared" si="1"/>
        <v>38.806878709481055</v>
      </c>
      <c r="H11" s="82">
        <f t="shared" si="2"/>
        <v>38.806878709481055</v>
      </c>
      <c r="I11" s="307"/>
      <c r="J11" s="306">
        <v>38.806878709481055</v>
      </c>
      <c r="L11" s="72"/>
      <c r="M11" s="109">
        <f>J37</f>
        <v>89.59943780744905</v>
      </c>
      <c r="N11" s="113">
        <f>J31</f>
        <v>51.535974130962003</v>
      </c>
    </row>
    <row r="12" spans="1:14" x14ac:dyDescent="0.45">
      <c r="A12" t="s">
        <v>453</v>
      </c>
      <c r="B12">
        <v>6499</v>
      </c>
      <c r="C12">
        <v>2843</v>
      </c>
      <c r="D12">
        <v>2</v>
      </c>
      <c r="E12">
        <v>2</v>
      </c>
      <c r="F12" s="82">
        <f t="shared" si="0"/>
        <v>111550.23849823051</v>
      </c>
      <c r="G12" s="82">
        <f t="shared" si="1"/>
        <v>78.473611324819203</v>
      </c>
      <c r="H12" s="82">
        <f t="shared" si="2"/>
        <v>78.473611324819203</v>
      </c>
      <c r="I12" s="307"/>
      <c r="J12" s="306">
        <v>78.473611324819203</v>
      </c>
      <c r="L12" s="72"/>
      <c r="M12" s="109">
        <f>J40</f>
        <v>122.34127618743005</v>
      </c>
      <c r="N12" s="113">
        <f>J38</f>
        <v>0</v>
      </c>
    </row>
    <row r="13" spans="1:14" x14ac:dyDescent="0.45">
      <c r="A13" t="s">
        <v>454</v>
      </c>
      <c r="B13">
        <v>6542</v>
      </c>
      <c r="C13">
        <v>5219</v>
      </c>
      <c r="D13">
        <v>6</v>
      </c>
      <c r="E13">
        <v>4</v>
      </c>
      <c r="F13" s="82">
        <f t="shared" si="0"/>
        <v>203430.90797921125</v>
      </c>
      <c r="G13" s="82">
        <f t="shared" si="1"/>
        <v>233.87343320085597</v>
      </c>
      <c r="H13" s="82">
        <f t="shared" si="2"/>
        <v>155.91562213390401</v>
      </c>
      <c r="I13" s="307"/>
      <c r="J13" s="306">
        <v>155.91562213390401</v>
      </c>
      <c r="L13" s="72"/>
      <c r="N13" s="113">
        <f>J41</f>
        <v>43.859649122807021</v>
      </c>
    </row>
    <row r="14" spans="1:14" x14ac:dyDescent="0.45">
      <c r="A14" t="s">
        <v>455</v>
      </c>
      <c r="B14">
        <v>6920</v>
      </c>
      <c r="C14">
        <v>4020</v>
      </c>
      <c r="D14">
        <v>5</v>
      </c>
      <c r="E14">
        <v>1</v>
      </c>
      <c r="F14" s="82">
        <f t="shared" si="0"/>
        <v>148135.838150289</v>
      </c>
      <c r="G14" s="82">
        <f t="shared" si="1"/>
        <v>184.24855491329475</v>
      </c>
      <c r="H14" s="82">
        <f t="shared" si="2"/>
        <v>36.849710982658962</v>
      </c>
      <c r="I14" s="307"/>
      <c r="J14" s="306">
        <v>36.849710982658962</v>
      </c>
      <c r="L14" s="298" t="s">
        <v>327</v>
      </c>
      <c r="M14" s="141"/>
      <c r="N14" s="299"/>
    </row>
    <row r="15" spans="1:14" x14ac:dyDescent="0.45">
      <c r="A15" t="s">
        <v>456</v>
      </c>
      <c r="B15">
        <v>6909</v>
      </c>
      <c r="C15">
        <v>4652</v>
      </c>
      <c r="D15">
        <v>15</v>
      </c>
      <c r="E15">
        <v>7</v>
      </c>
      <c r="F15" s="82">
        <f t="shared" si="0"/>
        <v>171697.78549717763</v>
      </c>
      <c r="G15" s="82">
        <f t="shared" si="1"/>
        <v>553.62570560138954</v>
      </c>
      <c r="H15" s="82">
        <f t="shared" si="2"/>
        <v>258.35866261398178</v>
      </c>
      <c r="I15" s="307"/>
      <c r="J15" s="306">
        <v>258.35866261398178</v>
      </c>
      <c r="L15" s="55" t="s">
        <v>312</v>
      </c>
      <c r="M15" s="163" t="s">
        <v>290</v>
      </c>
      <c r="N15" s="165" t="s">
        <v>230</v>
      </c>
    </row>
    <row r="16" spans="1:14" x14ac:dyDescent="0.45">
      <c r="A16" t="s">
        <v>457</v>
      </c>
      <c r="B16">
        <v>6217</v>
      </c>
      <c r="C16">
        <v>2927</v>
      </c>
      <c r="D16">
        <v>3</v>
      </c>
      <c r="E16">
        <v>2</v>
      </c>
      <c r="F16" s="82">
        <f t="shared" si="0"/>
        <v>120055.49300305612</v>
      </c>
      <c r="G16" s="82">
        <f t="shared" si="1"/>
        <v>123.04970242882419</v>
      </c>
      <c r="H16" s="82">
        <f t="shared" si="2"/>
        <v>82.03313495254946</v>
      </c>
      <c r="I16" s="307"/>
      <c r="J16" s="306">
        <v>82.03313495254946</v>
      </c>
      <c r="L16" s="55" t="s">
        <v>313</v>
      </c>
      <c r="M16" s="56">
        <v>0.89500000000000002</v>
      </c>
      <c r="N16" s="57">
        <v>0.82</v>
      </c>
    </row>
    <row r="17" spans="1:18" x14ac:dyDescent="0.45">
      <c r="A17" t="s">
        <v>458</v>
      </c>
      <c r="B17">
        <v>6613</v>
      </c>
      <c r="C17">
        <v>5953</v>
      </c>
      <c r="D17">
        <v>11</v>
      </c>
      <c r="E17">
        <v>3</v>
      </c>
      <c r="F17" s="82">
        <f t="shared" si="0"/>
        <v>229550.12853470439</v>
      </c>
      <c r="G17" s="82">
        <f t="shared" si="1"/>
        <v>424.1645244215938</v>
      </c>
      <c r="H17" s="82">
        <f t="shared" si="2"/>
        <v>115.68123393316196</v>
      </c>
      <c r="I17" s="307"/>
      <c r="J17" s="306">
        <v>115.68123393316196</v>
      </c>
      <c r="L17" s="55" t="s">
        <v>314</v>
      </c>
      <c r="M17" s="56">
        <v>0.13669999999999999</v>
      </c>
      <c r="N17" s="57">
        <v>1.6E-2</v>
      </c>
    </row>
    <row r="18" spans="1:18" x14ac:dyDescent="0.45">
      <c r="A18" t="s">
        <v>459</v>
      </c>
      <c r="B18">
        <v>5571</v>
      </c>
      <c r="C18">
        <v>3156</v>
      </c>
      <c r="D18">
        <v>2</v>
      </c>
      <c r="E18">
        <v>1</v>
      </c>
      <c r="F18" s="82">
        <f t="shared" si="0"/>
        <v>144458.80452342489</v>
      </c>
      <c r="G18" s="82">
        <f t="shared" si="1"/>
        <v>91.545503500269248</v>
      </c>
      <c r="H18" s="82">
        <f t="shared" si="2"/>
        <v>45.772751750134624</v>
      </c>
      <c r="I18" s="307"/>
      <c r="J18" s="306">
        <v>45.772751750134624</v>
      </c>
      <c r="L18" s="55" t="s">
        <v>315</v>
      </c>
      <c r="M18" s="56" t="s">
        <v>121</v>
      </c>
      <c r="N18" s="100" t="s">
        <v>122</v>
      </c>
    </row>
    <row r="19" spans="1:18" x14ac:dyDescent="0.45">
      <c r="A19" t="s">
        <v>460</v>
      </c>
      <c r="B19">
        <v>6245</v>
      </c>
      <c r="C19">
        <v>4666</v>
      </c>
      <c r="D19">
        <v>3</v>
      </c>
      <c r="E19">
        <v>2</v>
      </c>
      <c r="F19" s="82">
        <f t="shared" si="0"/>
        <v>190525.22017614089</v>
      </c>
      <c r="G19" s="82">
        <f t="shared" si="1"/>
        <v>122.49799839871898</v>
      </c>
      <c r="H19" s="82">
        <f t="shared" si="2"/>
        <v>81.665332265812651</v>
      </c>
      <c r="I19" s="307"/>
      <c r="J19" s="306">
        <v>81.665332265812651</v>
      </c>
      <c r="L19" s="55" t="s">
        <v>116</v>
      </c>
      <c r="M19" s="56" t="s">
        <v>119</v>
      </c>
      <c r="N19" s="100" t="s">
        <v>117</v>
      </c>
      <c r="Q19" s="62"/>
      <c r="R19" s="62"/>
    </row>
    <row r="20" spans="1:18" x14ac:dyDescent="0.45">
      <c r="A20" t="s">
        <v>461</v>
      </c>
      <c r="B20">
        <v>6047</v>
      </c>
      <c r="C20">
        <v>4013</v>
      </c>
      <c r="D20">
        <v>10</v>
      </c>
      <c r="E20">
        <v>4</v>
      </c>
      <c r="F20" s="82">
        <f t="shared" si="0"/>
        <v>169226.88936662808</v>
      </c>
      <c r="G20" s="82">
        <f t="shared" si="1"/>
        <v>421.69670911195624</v>
      </c>
      <c r="H20" s="82">
        <f t="shared" si="2"/>
        <v>168.67868364478255</v>
      </c>
      <c r="I20" s="307"/>
      <c r="J20" s="306">
        <v>168.67868364478255</v>
      </c>
      <c r="L20" s="61"/>
      <c r="M20" s="62"/>
      <c r="N20" s="74"/>
      <c r="Q20" s="56"/>
      <c r="R20" s="56"/>
    </row>
    <row r="21" spans="1:18" x14ac:dyDescent="0.45">
      <c r="A21" t="s">
        <v>462</v>
      </c>
      <c r="B21">
        <v>7264</v>
      </c>
      <c r="C21">
        <v>3554</v>
      </c>
      <c r="D21">
        <v>6</v>
      </c>
      <c r="E21">
        <v>3</v>
      </c>
      <c r="F21" s="82">
        <f t="shared" si="0"/>
        <v>124761.83920704848</v>
      </c>
      <c r="G21" s="82">
        <f t="shared" si="1"/>
        <v>210.62775330396477</v>
      </c>
      <c r="H21" s="82">
        <f t="shared" si="2"/>
        <v>105.31387665198238</v>
      </c>
      <c r="I21" s="307"/>
      <c r="J21" s="306">
        <v>105.31387665198238</v>
      </c>
      <c r="L21" s="55" t="s">
        <v>367</v>
      </c>
      <c r="M21" s="56" t="s">
        <v>487</v>
      </c>
      <c r="N21" s="74"/>
      <c r="Q21" s="56"/>
      <c r="R21" s="56"/>
    </row>
    <row r="22" spans="1:18" x14ac:dyDescent="0.45">
      <c r="A22" t="s">
        <v>463</v>
      </c>
      <c r="B22">
        <v>6826</v>
      </c>
      <c r="C22">
        <v>3592</v>
      </c>
      <c r="D22">
        <v>4</v>
      </c>
      <c r="E22">
        <v>1</v>
      </c>
      <c r="F22" s="82">
        <f t="shared" si="0"/>
        <v>134186.93231760914</v>
      </c>
      <c r="G22" s="82">
        <f t="shared" si="1"/>
        <v>149.42865514210374</v>
      </c>
      <c r="H22" s="82">
        <f t="shared" si="2"/>
        <v>37.357163785525934</v>
      </c>
      <c r="I22" s="307"/>
      <c r="J22" s="306">
        <v>37.357163785525934</v>
      </c>
      <c r="L22" s="55"/>
      <c r="M22" s="56"/>
      <c r="N22" s="74"/>
      <c r="Q22" s="56"/>
      <c r="R22" s="56"/>
    </row>
    <row r="23" spans="1:18" x14ac:dyDescent="0.45">
      <c r="A23" t="s">
        <v>464</v>
      </c>
      <c r="B23">
        <v>5797</v>
      </c>
      <c r="C23">
        <v>4707</v>
      </c>
      <c r="D23">
        <v>10</v>
      </c>
      <c r="E23">
        <v>4</v>
      </c>
      <c r="F23" s="82">
        <f t="shared" si="0"/>
        <v>207052.78592375369</v>
      </c>
      <c r="G23" s="82">
        <f t="shared" si="1"/>
        <v>439.88269794721401</v>
      </c>
      <c r="H23" s="82">
        <f t="shared" si="2"/>
        <v>175.95307917888562</v>
      </c>
      <c r="I23" s="307"/>
      <c r="J23" s="306">
        <v>175.95307917888562</v>
      </c>
      <c r="L23" s="55" t="s">
        <v>368</v>
      </c>
      <c r="M23" s="56" t="s">
        <v>230</v>
      </c>
      <c r="N23" s="74"/>
      <c r="Q23" s="56"/>
      <c r="R23" s="56"/>
    </row>
    <row r="24" spans="1:18" x14ac:dyDescent="0.45">
      <c r="A24" t="s">
        <v>465</v>
      </c>
      <c r="B24">
        <v>6596</v>
      </c>
      <c r="C24">
        <v>3617</v>
      </c>
      <c r="D24">
        <v>3</v>
      </c>
      <c r="E24">
        <v>1</v>
      </c>
      <c r="F24" s="82">
        <f t="shared" si="0"/>
        <v>139832.47422680413</v>
      </c>
      <c r="G24" s="82">
        <f t="shared" si="1"/>
        <v>115.97938144329896</v>
      </c>
      <c r="H24" s="82">
        <f t="shared" si="2"/>
        <v>38.659793814432994</v>
      </c>
      <c r="I24" s="307"/>
      <c r="J24" s="306">
        <v>38.659793814432994</v>
      </c>
      <c r="L24" s="55" t="s">
        <v>369</v>
      </c>
      <c r="M24" s="56" t="s">
        <v>369</v>
      </c>
      <c r="N24" s="74"/>
      <c r="Q24" s="56"/>
      <c r="R24" s="56"/>
    </row>
    <row r="25" spans="1:18" x14ac:dyDescent="0.45">
      <c r="A25" t="s">
        <v>466</v>
      </c>
      <c r="B25">
        <v>6580</v>
      </c>
      <c r="C25">
        <v>6312</v>
      </c>
      <c r="D25">
        <v>5</v>
      </c>
      <c r="E25">
        <v>0</v>
      </c>
      <c r="F25" s="82">
        <f t="shared" si="0"/>
        <v>244613.98176291795</v>
      </c>
      <c r="G25" s="82">
        <f t="shared" si="1"/>
        <v>193.76899696048633</v>
      </c>
      <c r="H25" s="82">
        <f t="shared" si="2"/>
        <v>0</v>
      </c>
      <c r="I25" s="307"/>
      <c r="J25" s="306">
        <v>0</v>
      </c>
      <c r="L25" s="55" t="s">
        <v>370</v>
      </c>
      <c r="M25" s="56" t="s">
        <v>290</v>
      </c>
      <c r="N25" s="74"/>
      <c r="Q25" s="56"/>
      <c r="R25" s="56"/>
    </row>
    <row r="26" spans="1:18" x14ac:dyDescent="0.45">
      <c r="A26" t="s">
        <v>467</v>
      </c>
      <c r="B26">
        <v>5691</v>
      </c>
      <c r="C26">
        <v>3250</v>
      </c>
      <c r="D26">
        <v>0</v>
      </c>
      <c r="E26">
        <v>0</v>
      </c>
      <c r="F26" s="82">
        <f t="shared" si="0"/>
        <v>145624.67053241961</v>
      </c>
      <c r="G26" s="82">
        <f t="shared" si="1"/>
        <v>0</v>
      </c>
      <c r="H26" s="82">
        <f t="shared" si="2"/>
        <v>0</v>
      </c>
      <c r="I26" s="307"/>
      <c r="J26" s="306">
        <v>0</v>
      </c>
      <c r="L26" s="298" t="s">
        <v>328</v>
      </c>
      <c r="M26" s="141"/>
      <c r="N26" s="299"/>
      <c r="Q26" s="56"/>
      <c r="R26" s="56"/>
    </row>
    <row r="27" spans="1:18" x14ac:dyDescent="0.45">
      <c r="A27" t="s">
        <v>468</v>
      </c>
      <c r="B27">
        <v>5617</v>
      </c>
      <c r="C27">
        <v>6952</v>
      </c>
      <c r="D27">
        <v>2</v>
      </c>
      <c r="E27">
        <v>1</v>
      </c>
      <c r="F27" s="82">
        <f t="shared" si="0"/>
        <v>315606.19547801313</v>
      </c>
      <c r="G27" s="82">
        <f t="shared" si="1"/>
        <v>90.795798468933597</v>
      </c>
      <c r="H27" s="82">
        <f t="shared" si="2"/>
        <v>45.397899234466799</v>
      </c>
      <c r="I27" s="307"/>
      <c r="J27" s="306">
        <v>45.397899234466799</v>
      </c>
      <c r="L27" s="55" t="s">
        <v>488</v>
      </c>
      <c r="M27" s="56"/>
      <c r="N27" s="74"/>
      <c r="Q27" s="56"/>
      <c r="R27" s="56"/>
    </row>
    <row r="28" spans="1:18" x14ac:dyDescent="0.45">
      <c r="A28" t="s">
        <v>469</v>
      </c>
      <c r="B28">
        <v>6563</v>
      </c>
      <c r="C28">
        <v>6252</v>
      </c>
      <c r="D28">
        <v>7</v>
      </c>
      <c r="E28">
        <v>2</v>
      </c>
      <c r="F28" s="82">
        <f t="shared" si="0"/>
        <v>242916.34923053486</v>
      </c>
      <c r="G28" s="82">
        <f t="shared" si="1"/>
        <v>271.97927776931283</v>
      </c>
      <c r="H28" s="82">
        <f t="shared" si="2"/>
        <v>77.708365076946507</v>
      </c>
      <c r="I28" s="307"/>
      <c r="J28" s="306">
        <v>77.708365076946507</v>
      </c>
      <c r="L28" s="55" t="s">
        <v>314</v>
      </c>
      <c r="M28" s="56">
        <v>0.9204</v>
      </c>
      <c r="N28" s="74"/>
      <c r="Q28" s="56"/>
      <c r="R28" s="56"/>
    </row>
    <row r="29" spans="1:18" x14ac:dyDescent="0.45">
      <c r="A29" t="s">
        <v>470</v>
      </c>
      <c r="B29">
        <v>6056</v>
      </c>
      <c r="C29">
        <v>2981</v>
      </c>
      <c r="D29">
        <v>8</v>
      </c>
      <c r="E29">
        <v>7</v>
      </c>
      <c r="F29" s="82">
        <f t="shared" si="0"/>
        <v>125520.97093791285</v>
      </c>
      <c r="G29" s="82">
        <f t="shared" si="1"/>
        <v>336.85601056803176</v>
      </c>
      <c r="H29" s="82">
        <f t="shared" si="2"/>
        <v>294.7490092470278</v>
      </c>
      <c r="I29" s="307"/>
      <c r="J29" s="306">
        <v>294.7490092470278</v>
      </c>
      <c r="L29" s="55" t="s">
        <v>317</v>
      </c>
      <c r="M29" s="56" t="s">
        <v>318</v>
      </c>
      <c r="N29" s="74"/>
      <c r="Q29" s="56"/>
      <c r="R29" s="56"/>
    </row>
    <row r="30" spans="1:18" x14ac:dyDescent="0.45">
      <c r="A30" t="s">
        <v>471</v>
      </c>
      <c r="B30">
        <v>5555</v>
      </c>
      <c r="C30">
        <v>4668</v>
      </c>
      <c r="D30">
        <v>5</v>
      </c>
      <c r="E30">
        <v>3</v>
      </c>
      <c r="F30" s="82">
        <f t="shared" si="0"/>
        <v>214282.62826282624</v>
      </c>
      <c r="G30" s="82">
        <f t="shared" si="1"/>
        <v>229.52295229522952</v>
      </c>
      <c r="H30" s="82">
        <f t="shared" si="2"/>
        <v>137.71377137713768</v>
      </c>
      <c r="I30" s="307"/>
      <c r="J30" s="306">
        <v>137.71377137713768</v>
      </c>
      <c r="L30" s="55" t="s">
        <v>116</v>
      </c>
      <c r="M30" s="56" t="s">
        <v>119</v>
      </c>
      <c r="N30" s="74"/>
      <c r="Q30" s="56"/>
      <c r="R30" s="56"/>
    </row>
    <row r="31" spans="1:18" x14ac:dyDescent="0.45">
      <c r="A31" t="s">
        <v>472</v>
      </c>
      <c r="B31">
        <v>4948</v>
      </c>
      <c r="C31">
        <v>3971</v>
      </c>
      <c r="D31">
        <v>1</v>
      </c>
      <c r="E31">
        <v>1</v>
      </c>
      <c r="F31" s="82">
        <f t="shared" si="0"/>
        <v>204649.35327405011</v>
      </c>
      <c r="G31" s="82">
        <f t="shared" si="1"/>
        <v>51.535974130962003</v>
      </c>
      <c r="H31" s="82">
        <f t="shared" si="2"/>
        <v>51.535974130962003</v>
      </c>
      <c r="I31" s="307"/>
      <c r="J31" s="306">
        <v>51.535974130962003</v>
      </c>
      <c r="L31" s="55" t="s">
        <v>319</v>
      </c>
      <c r="M31" s="56" t="s">
        <v>122</v>
      </c>
      <c r="N31" s="74"/>
      <c r="Q31" s="56"/>
      <c r="R31" s="56"/>
    </row>
    <row r="32" spans="1:18" x14ac:dyDescent="0.45">
      <c r="A32" t="s">
        <v>473</v>
      </c>
      <c r="B32">
        <v>5965</v>
      </c>
      <c r="C32">
        <v>4777</v>
      </c>
      <c r="D32">
        <v>3</v>
      </c>
      <c r="E32">
        <v>0</v>
      </c>
      <c r="F32" s="82">
        <f t="shared" si="0"/>
        <v>204213.7468566639</v>
      </c>
      <c r="G32" s="82">
        <f t="shared" si="1"/>
        <v>128.24811399832353</v>
      </c>
      <c r="H32" s="82">
        <f t="shared" si="2"/>
        <v>0</v>
      </c>
      <c r="I32" s="307"/>
      <c r="J32" s="306">
        <v>0</v>
      </c>
      <c r="L32" s="55" t="s">
        <v>320</v>
      </c>
      <c r="M32" s="56" t="s">
        <v>321</v>
      </c>
      <c r="N32" s="74"/>
      <c r="Q32" s="56"/>
      <c r="R32" s="56"/>
    </row>
    <row r="33" spans="1:14" x14ac:dyDescent="0.45">
      <c r="A33" t="s">
        <v>474</v>
      </c>
      <c r="B33">
        <v>5933</v>
      </c>
      <c r="C33">
        <v>8408</v>
      </c>
      <c r="D33">
        <v>0</v>
      </c>
      <c r="E33">
        <v>0</v>
      </c>
      <c r="F33" s="82">
        <f t="shared" si="0"/>
        <v>361375.35816618911</v>
      </c>
      <c r="G33" s="82">
        <f t="shared" si="1"/>
        <v>0</v>
      </c>
      <c r="H33" s="82">
        <f t="shared" si="2"/>
        <v>0</v>
      </c>
      <c r="I33" s="307"/>
      <c r="J33" s="306">
        <v>0</v>
      </c>
      <c r="L33" s="55" t="s">
        <v>489</v>
      </c>
      <c r="M33" s="56" t="s">
        <v>490</v>
      </c>
      <c r="N33" s="74"/>
    </row>
    <row r="34" spans="1:14" ht="14.65" thickBot="1" x14ac:dyDescent="0.5">
      <c r="A34" t="s">
        <v>475</v>
      </c>
      <c r="B34">
        <v>5165</v>
      </c>
      <c r="C34">
        <v>2654</v>
      </c>
      <c r="D34">
        <v>1</v>
      </c>
      <c r="E34">
        <v>1</v>
      </c>
      <c r="F34" s="82">
        <f t="shared" si="0"/>
        <v>131030.00968054212</v>
      </c>
      <c r="G34" s="82">
        <f t="shared" si="1"/>
        <v>49.370764762826724</v>
      </c>
      <c r="H34" s="82">
        <f t="shared" si="2"/>
        <v>49.370764762826724</v>
      </c>
      <c r="I34" s="307"/>
      <c r="J34" s="306">
        <v>49.370764762826724</v>
      </c>
      <c r="L34" s="64" t="s">
        <v>491</v>
      </c>
      <c r="M34" s="65">
        <v>70</v>
      </c>
      <c r="N34" s="75"/>
    </row>
    <row r="35" spans="1:14" x14ac:dyDescent="0.45">
      <c r="A35" t="s">
        <v>476</v>
      </c>
      <c r="B35">
        <v>5838</v>
      </c>
      <c r="C35">
        <v>4988</v>
      </c>
      <c r="D35">
        <v>3</v>
      </c>
      <c r="E35">
        <v>3</v>
      </c>
      <c r="F35" s="82">
        <f t="shared" si="0"/>
        <v>217872.55909558068</v>
      </c>
      <c r="G35" s="82">
        <f t="shared" si="1"/>
        <v>131.03802672147995</v>
      </c>
      <c r="H35" s="82">
        <f t="shared" si="2"/>
        <v>131.03802672147995</v>
      </c>
      <c r="I35" s="307"/>
      <c r="J35" s="306">
        <v>131.03802672147995</v>
      </c>
      <c r="L35" s="70"/>
      <c r="M35" s="56"/>
    </row>
    <row r="36" spans="1:14" x14ac:dyDescent="0.45">
      <c r="A36" t="s">
        <v>477</v>
      </c>
      <c r="B36">
        <v>5473</v>
      </c>
      <c r="C36">
        <v>3307</v>
      </c>
      <c r="D36">
        <v>2</v>
      </c>
      <c r="E36">
        <v>1</v>
      </c>
      <c r="F36" s="82">
        <f t="shared" si="0"/>
        <v>154080.94281015897</v>
      </c>
      <c r="G36" s="82">
        <f t="shared" si="1"/>
        <v>93.184725013703641</v>
      </c>
      <c r="H36" s="82">
        <f t="shared" si="2"/>
        <v>46.592362506851821</v>
      </c>
      <c r="I36" s="307"/>
      <c r="J36" s="306">
        <v>46.592362506851821</v>
      </c>
      <c r="L36" s="70"/>
      <c r="M36" s="56"/>
    </row>
    <row r="37" spans="1:14" x14ac:dyDescent="0.45">
      <c r="A37" t="s">
        <v>478</v>
      </c>
      <c r="B37">
        <v>5692</v>
      </c>
      <c r="C37">
        <v>4834</v>
      </c>
      <c r="D37">
        <v>2</v>
      </c>
      <c r="E37">
        <v>2</v>
      </c>
      <c r="F37" s="82">
        <f t="shared" si="0"/>
        <v>216561.84118060436</v>
      </c>
      <c r="G37" s="82">
        <f t="shared" si="1"/>
        <v>89.59943780744905</v>
      </c>
      <c r="H37" s="82">
        <f t="shared" si="2"/>
        <v>89.59943780744905</v>
      </c>
      <c r="I37" s="307"/>
      <c r="J37" s="306">
        <v>89.59943780744905</v>
      </c>
      <c r="L37" s="70"/>
      <c r="M37" s="56"/>
    </row>
    <row r="38" spans="1:14" x14ac:dyDescent="0.45">
      <c r="A38" t="s">
        <v>479</v>
      </c>
      <c r="B38">
        <v>5103</v>
      </c>
      <c r="C38">
        <v>6775</v>
      </c>
      <c r="D38">
        <v>2</v>
      </c>
      <c r="E38">
        <v>0</v>
      </c>
      <c r="F38" s="82">
        <f t="shared" si="0"/>
        <v>338550.85243974137</v>
      </c>
      <c r="G38" s="82">
        <f t="shared" si="1"/>
        <v>99.941211052322146</v>
      </c>
      <c r="H38" s="82">
        <f t="shared" si="2"/>
        <v>0</v>
      </c>
      <c r="I38" s="307"/>
      <c r="J38" s="306">
        <v>0</v>
      </c>
      <c r="L38" s="70"/>
      <c r="M38" s="56"/>
    </row>
    <row r="39" spans="1:14" x14ac:dyDescent="0.45">
      <c r="A39" t="s">
        <v>480</v>
      </c>
      <c r="B39">
        <v>5715</v>
      </c>
      <c r="C39">
        <v>4580</v>
      </c>
      <c r="D39">
        <v>4</v>
      </c>
      <c r="E39">
        <v>2</v>
      </c>
      <c r="F39" s="82">
        <f t="shared" si="0"/>
        <v>204356.95538057742</v>
      </c>
      <c r="G39" s="82">
        <f t="shared" si="1"/>
        <v>178.47769028871389</v>
      </c>
      <c r="H39" s="82">
        <f t="shared" si="2"/>
        <v>89.238845144356944</v>
      </c>
      <c r="I39" s="307"/>
      <c r="J39" s="306">
        <v>89.238845144356944</v>
      </c>
      <c r="L39" s="70"/>
      <c r="M39" s="56"/>
    </row>
    <row r="40" spans="1:14" x14ac:dyDescent="0.45">
      <c r="A40" t="s">
        <v>481</v>
      </c>
      <c r="B40">
        <v>6253</v>
      </c>
      <c r="C40">
        <v>8375</v>
      </c>
      <c r="D40">
        <v>3</v>
      </c>
      <c r="E40">
        <v>3</v>
      </c>
      <c r="F40" s="82">
        <f t="shared" si="0"/>
        <v>341536.06268990878</v>
      </c>
      <c r="G40" s="82">
        <f t="shared" si="1"/>
        <v>122.34127618743005</v>
      </c>
      <c r="H40" s="82">
        <f t="shared" si="2"/>
        <v>122.34127618743005</v>
      </c>
      <c r="I40" s="307"/>
      <c r="J40" s="306">
        <v>122.34127618743005</v>
      </c>
      <c r="L40" s="70"/>
      <c r="M40" s="56"/>
    </row>
    <row r="41" spans="1:14" x14ac:dyDescent="0.45">
      <c r="A41" t="s">
        <v>482</v>
      </c>
      <c r="B41">
        <v>5814</v>
      </c>
      <c r="C41">
        <v>5938</v>
      </c>
      <c r="D41">
        <v>6</v>
      </c>
      <c r="E41">
        <v>1</v>
      </c>
      <c r="F41" s="82">
        <f t="shared" si="0"/>
        <v>260438.59649122803</v>
      </c>
      <c r="G41" s="82">
        <f t="shared" si="1"/>
        <v>263.15789473684208</v>
      </c>
      <c r="H41" s="82">
        <f t="shared" si="2"/>
        <v>43.859649122807021</v>
      </c>
      <c r="I41" s="307"/>
      <c r="J41" s="306">
        <v>43.859649122807021</v>
      </c>
    </row>
    <row r="42" spans="1:14" x14ac:dyDescent="0.45">
      <c r="F42"/>
      <c r="G42"/>
      <c r="H42"/>
      <c r="I42"/>
      <c r="J42"/>
    </row>
    <row r="43" spans="1:14" x14ac:dyDescent="0.45">
      <c r="F43" s="79" t="s">
        <v>485</v>
      </c>
      <c r="G43"/>
      <c r="H43"/>
      <c r="I43"/>
      <c r="J43"/>
    </row>
    <row r="44" spans="1:14" x14ac:dyDescent="0.45">
      <c r="F44" t="s">
        <v>486</v>
      </c>
      <c r="G44"/>
      <c r="H44"/>
      <c r="I44"/>
      <c r="J44"/>
    </row>
    <row r="45" spans="1:14" x14ac:dyDescent="0.45">
      <c r="F45"/>
      <c r="G45"/>
      <c r="H45"/>
      <c r="I45"/>
      <c r="J45"/>
    </row>
    <row r="46" spans="1:14" x14ac:dyDescent="0.45">
      <c r="F46"/>
      <c r="G46"/>
      <c r="H46"/>
      <c r="I46"/>
      <c r="J46"/>
    </row>
    <row r="47" spans="1:14" x14ac:dyDescent="0.45">
      <c r="F47"/>
      <c r="G47"/>
      <c r="H47"/>
      <c r="I47"/>
      <c r="J47"/>
    </row>
    <row r="48" spans="1:14" x14ac:dyDescent="0.45">
      <c r="F48"/>
      <c r="G48"/>
      <c r="H48"/>
      <c r="I48"/>
      <c r="J48"/>
    </row>
    <row r="49" customFormat="1" x14ac:dyDescent="0.45"/>
    <row r="50" customFormat="1" x14ac:dyDescent="0.45"/>
    <row r="51" customFormat="1" x14ac:dyDescent="0.45"/>
    <row r="52" customFormat="1" x14ac:dyDescent="0.45"/>
    <row r="53" customFormat="1" x14ac:dyDescent="0.45"/>
    <row r="54" customFormat="1" x14ac:dyDescent="0.45"/>
    <row r="55" customFormat="1" x14ac:dyDescent="0.45"/>
    <row r="56" customFormat="1" x14ac:dyDescent="0.45"/>
    <row r="57" customFormat="1" x14ac:dyDescent="0.45"/>
    <row r="58" customFormat="1" x14ac:dyDescent="0.45"/>
    <row r="59" customFormat="1" x14ac:dyDescent="0.45"/>
    <row r="60" customFormat="1" x14ac:dyDescent="0.45"/>
    <row r="61" customFormat="1" x14ac:dyDescent="0.45"/>
    <row r="62" customFormat="1" x14ac:dyDescent="0.45"/>
    <row r="63" customFormat="1" x14ac:dyDescent="0.45"/>
    <row r="64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01F1E-9350-43CE-85E2-C165B1A7819A}">
  <dimension ref="A1:AP905"/>
  <sheetViews>
    <sheetView workbookViewId="0">
      <selection activeCell="P29" sqref="P29"/>
    </sheetView>
  </sheetViews>
  <sheetFormatPr defaultColWidth="9.6640625" defaultRowHeight="15.4" x14ac:dyDescent="0.45"/>
  <cols>
    <col min="1" max="1" width="9.6640625" style="324"/>
    <col min="2" max="2" width="11" style="324" customWidth="1"/>
    <col min="3" max="3" width="11" style="324" bestFit="1" customWidth="1"/>
    <col min="4" max="4" width="11.9296875" style="324" bestFit="1" customWidth="1"/>
    <col min="5" max="5" width="9.796875" style="324" bestFit="1" customWidth="1"/>
    <col min="6" max="6" width="21.9296875" style="324" bestFit="1" customWidth="1"/>
    <col min="7" max="7" width="15" style="324" bestFit="1" customWidth="1"/>
    <col min="8" max="8" width="12.33203125" style="324" bestFit="1" customWidth="1"/>
    <col min="9" max="9" width="12.46484375" style="324" bestFit="1" customWidth="1"/>
    <col min="10" max="10" width="6.73046875" style="324" bestFit="1" customWidth="1"/>
    <col min="11" max="11" width="13.6640625" style="333" bestFit="1" customWidth="1"/>
    <col min="12" max="13" width="12.46484375" style="334" bestFit="1" customWidth="1"/>
    <col min="14" max="14" width="6.73046875" style="323" bestFit="1" customWidth="1"/>
    <col min="15" max="15" width="11.53125" style="335" customWidth="1"/>
    <col min="16" max="16" width="11.53125" style="322" customWidth="1"/>
    <col min="17" max="17" width="6.73046875" style="323" bestFit="1" customWidth="1"/>
    <col min="18" max="18" width="9.9296875" bestFit="1" customWidth="1"/>
    <col min="19" max="29" width="6.73046875" bestFit="1" customWidth="1"/>
    <col min="32" max="32" width="30.265625" bestFit="1" customWidth="1"/>
    <col min="33" max="33" width="13.46484375" bestFit="1" customWidth="1"/>
    <col min="34" max="34" width="14.46484375" bestFit="1" customWidth="1"/>
    <col min="35" max="35" width="7.73046875" bestFit="1" customWidth="1"/>
  </cols>
  <sheetData>
    <row r="1" spans="1:42" ht="18" thickBot="1" x14ac:dyDescent="0.55000000000000004">
      <c r="A1" s="438" t="s">
        <v>545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  <c r="Q1" s="438"/>
      <c r="R1" s="438"/>
      <c r="S1" s="438"/>
      <c r="T1" s="438"/>
      <c r="U1" s="438"/>
      <c r="V1" s="438"/>
      <c r="W1" s="438"/>
      <c r="X1" s="438"/>
      <c r="Y1" s="438"/>
      <c r="Z1" s="438"/>
      <c r="AA1" s="438"/>
      <c r="AB1" s="438"/>
      <c r="AC1" s="438"/>
    </row>
    <row r="2" spans="1:42" ht="14.65" thickBot="1" x14ac:dyDescent="0.5">
      <c r="A2" s="62"/>
      <c r="B2" s="62"/>
      <c r="C2" s="349" t="s">
        <v>561</v>
      </c>
      <c r="D2" s="345"/>
      <c r="E2" s="345"/>
      <c r="F2" s="345"/>
      <c r="G2" s="345"/>
      <c r="H2" s="345"/>
      <c r="I2" s="345"/>
      <c r="J2" s="345"/>
      <c r="K2" s="345"/>
      <c r="L2" s="345"/>
      <c r="M2" s="346"/>
      <c r="N2" s="345" t="s">
        <v>438</v>
      </c>
      <c r="O2" s="345"/>
      <c r="P2" s="345"/>
      <c r="Q2" s="346"/>
      <c r="R2" s="349" t="s">
        <v>562</v>
      </c>
      <c r="S2" s="345"/>
      <c r="T2" s="345"/>
      <c r="U2" s="345"/>
      <c r="V2" s="345"/>
      <c r="W2" s="345"/>
      <c r="X2" s="345"/>
      <c r="Y2" s="345"/>
      <c r="Z2" s="345"/>
      <c r="AA2" s="345"/>
      <c r="AB2" s="345"/>
      <c r="AC2" s="34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</row>
    <row r="3" spans="1:42" ht="14.25" x14ac:dyDescent="0.45">
      <c r="A3" s="62"/>
      <c r="B3" s="62"/>
      <c r="C3" s="61" t="s">
        <v>563</v>
      </c>
      <c r="D3" s="62" t="s">
        <v>564</v>
      </c>
      <c r="E3" s="62" t="s">
        <v>565</v>
      </c>
      <c r="F3" s="62" t="s">
        <v>566</v>
      </c>
      <c r="G3" s="62" t="s">
        <v>567</v>
      </c>
      <c r="H3" s="62" t="s">
        <v>568</v>
      </c>
      <c r="I3" s="62" t="s">
        <v>569</v>
      </c>
      <c r="J3" s="62" t="s">
        <v>570</v>
      </c>
      <c r="K3" s="62" t="s">
        <v>571</v>
      </c>
      <c r="L3" s="62" t="s">
        <v>572</v>
      </c>
      <c r="M3" s="63" t="s">
        <v>573</v>
      </c>
      <c r="N3" s="62" t="s">
        <v>574</v>
      </c>
      <c r="O3" s="62" t="s">
        <v>575</v>
      </c>
      <c r="P3" s="62" t="s">
        <v>576</v>
      </c>
      <c r="Q3" s="63" t="s">
        <v>577</v>
      </c>
      <c r="R3" s="61" t="s">
        <v>578</v>
      </c>
      <c r="S3" s="62" t="s">
        <v>579</v>
      </c>
      <c r="T3" s="62" t="s">
        <v>580</v>
      </c>
      <c r="U3" s="62" t="s">
        <v>581</v>
      </c>
      <c r="V3" s="62" t="s">
        <v>582</v>
      </c>
      <c r="W3" s="62" t="s">
        <v>583</v>
      </c>
      <c r="X3" s="62" t="s">
        <v>584</v>
      </c>
      <c r="Y3" s="62" t="s">
        <v>585</v>
      </c>
      <c r="Z3" s="62" t="s">
        <v>586</v>
      </c>
      <c r="AA3" s="62" t="s">
        <v>587</v>
      </c>
      <c r="AB3" s="62" t="s">
        <v>588</v>
      </c>
      <c r="AC3" s="63" t="s">
        <v>589</v>
      </c>
      <c r="AE3" s="62"/>
      <c r="AF3" s="389" t="s">
        <v>546</v>
      </c>
      <c r="AG3" s="390"/>
      <c r="AH3" s="390"/>
      <c r="AI3" s="391"/>
      <c r="AJ3" s="62"/>
      <c r="AK3" s="62"/>
      <c r="AL3" s="62"/>
      <c r="AM3" s="62"/>
      <c r="AN3" s="62"/>
      <c r="AO3" s="62"/>
      <c r="AP3" s="62"/>
    </row>
    <row r="4" spans="1:42" ht="14.25" x14ac:dyDescent="0.45">
      <c r="A4" s="70"/>
      <c r="B4" s="56">
        <v>-16</v>
      </c>
      <c r="C4" s="156">
        <v>0</v>
      </c>
      <c r="D4" s="56">
        <v>0</v>
      </c>
      <c r="E4" s="56">
        <v>0</v>
      </c>
      <c r="F4" s="56">
        <v>0</v>
      </c>
      <c r="G4" s="56">
        <v>0</v>
      </c>
      <c r="H4" s="56">
        <v>0</v>
      </c>
      <c r="I4" s="56">
        <v>0</v>
      </c>
      <c r="J4" s="56">
        <v>0</v>
      </c>
      <c r="K4" s="56">
        <v>0</v>
      </c>
      <c r="L4" s="56">
        <v>0</v>
      </c>
      <c r="M4" s="57">
        <v>0</v>
      </c>
      <c r="N4" s="56">
        <v>0</v>
      </c>
      <c r="O4" s="56">
        <v>0</v>
      </c>
      <c r="P4" s="56">
        <v>0</v>
      </c>
      <c r="Q4" s="57">
        <v>0</v>
      </c>
      <c r="R4" s="156">
        <v>0</v>
      </c>
      <c r="S4" s="56">
        <v>0</v>
      </c>
      <c r="T4" s="56">
        <v>0</v>
      </c>
      <c r="U4" s="56">
        <v>0</v>
      </c>
      <c r="V4" s="56">
        <v>0</v>
      </c>
      <c r="W4" s="56">
        <v>0</v>
      </c>
      <c r="X4" s="56">
        <v>0</v>
      </c>
      <c r="Y4" s="56">
        <v>0</v>
      </c>
      <c r="Z4" s="56">
        <v>0</v>
      </c>
      <c r="AA4" s="56">
        <v>0</v>
      </c>
      <c r="AB4" s="56">
        <v>0</v>
      </c>
      <c r="AC4" s="57">
        <v>0</v>
      </c>
      <c r="AE4" s="56"/>
      <c r="AF4" s="357" t="s">
        <v>294</v>
      </c>
      <c r="AG4" s="358" t="s">
        <v>290</v>
      </c>
      <c r="AH4" s="358" t="s">
        <v>438</v>
      </c>
      <c r="AI4" s="359" t="s">
        <v>230</v>
      </c>
      <c r="AJ4" s="56"/>
      <c r="AK4" s="56"/>
      <c r="AL4" s="56"/>
      <c r="AM4" s="56"/>
      <c r="AN4" s="56"/>
      <c r="AO4" s="56"/>
      <c r="AP4" s="56"/>
    </row>
    <row r="5" spans="1:42" ht="14.25" x14ac:dyDescent="0.45">
      <c r="A5" s="70"/>
      <c r="B5" s="56">
        <v>-6</v>
      </c>
      <c r="C5" s="156">
        <v>0</v>
      </c>
      <c r="D5" s="56">
        <v>17.100000000000001</v>
      </c>
      <c r="E5" s="56">
        <v>32.4</v>
      </c>
      <c r="F5" s="56">
        <v>19.600000000000001</v>
      </c>
      <c r="G5" s="56">
        <v>10.9</v>
      </c>
      <c r="H5" s="56">
        <v>6.8</v>
      </c>
      <c r="I5" s="56">
        <v>0</v>
      </c>
      <c r="J5" s="56">
        <v>0</v>
      </c>
      <c r="K5" s="56">
        <v>0</v>
      </c>
      <c r="L5" s="56">
        <v>0</v>
      </c>
      <c r="M5" s="57">
        <v>31.2</v>
      </c>
      <c r="N5" s="56">
        <v>9.6999999999999993</v>
      </c>
      <c r="O5" s="56">
        <v>9.1</v>
      </c>
      <c r="P5" s="56">
        <v>19.7</v>
      </c>
      <c r="Q5" s="57">
        <v>0</v>
      </c>
      <c r="R5" s="156">
        <v>9</v>
      </c>
      <c r="S5" s="56">
        <v>0</v>
      </c>
      <c r="T5" s="56">
        <v>25.1</v>
      </c>
      <c r="U5" s="56">
        <v>33.4</v>
      </c>
      <c r="V5" s="56">
        <v>28.1</v>
      </c>
      <c r="W5" s="56">
        <v>0</v>
      </c>
      <c r="X5" s="56">
        <v>26.1</v>
      </c>
      <c r="Y5" s="56">
        <v>30.3</v>
      </c>
      <c r="Z5" s="56">
        <v>0</v>
      </c>
      <c r="AA5" s="56">
        <v>10.8</v>
      </c>
      <c r="AB5" s="56">
        <v>3.7</v>
      </c>
      <c r="AC5" s="57">
        <v>0</v>
      </c>
      <c r="AE5" s="56"/>
      <c r="AF5" s="357" t="s">
        <v>547</v>
      </c>
      <c r="AG5" s="358">
        <v>17.45</v>
      </c>
      <c r="AH5" s="358">
        <v>21.59</v>
      </c>
      <c r="AI5" s="359">
        <v>22.3</v>
      </c>
      <c r="AJ5" s="56"/>
      <c r="AK5" s="56"/>
      <c r="AL5" s="56"/>
      <c r="AM5" s="56"/>
      <c r="AN5" s="56"/>
      <c r="AO5" s="56"/>
      <c r="AP5" s="56"/>
    </row>
    <row r="6" spans="1:42" ht="14.25" x14ac:dyDescent="0.45">
      <c r="A6" s="70"/>
      <c r="B6" s="56">
        <v>-3</v>
      </c>
      <c r="C6" s="156">
        <v>11.4</v>
      </c>
      <c r="D6" s="56">
        <v>41.6</v>
      </c>
      <c r="E6" s="56">
        <v>21.1</v>
      </c>
      <c r="F6" s="56">
        <v>21.2</v>
      </c>
      <c r="G6" s="56">
        <v>25.9</v>
      </c>
      <c r="H6" s="56">
        <v>33.5</v>
      </c>
      <c r="I6" s="56">
        <v>0</v>
      </c>
      <c r="J6" s="56">
        <v>23.9</v>
      </c>
      <c r="K6" s="56">
        <v>13.9</v>
      </c>
      <c r="L6" s="56">
        <v>14.9</v>
      </c>
      <c r="M6" s="57">
        <v>32.200000000000003</v>
      </c>
      <c r="N6" s="56">
        <v>50.6</v>
      </c>
      <c r="O6" s="56">
        <v>37.6</v>
      </c>
      <c r="P6" s="56">
        <v>24</v>
      </c>
      <c r="Q6" s="57">
        <v>6.9</v>
      </c>
      <c r="R6" s="156">
        <v>31.1</v>
      </c>
      <c r="S6" s="56">
        <v>0</v>
      </c>
      <c r="T6" s="56">
        <v>32.700000000000003</v>
      </c>
      <c r="U6" s="56">
        <v>73</v>
      </c>
      <c r="V6" s="56">
        <v>29.4</v>
      </c>
      <c r="W6" s="56">
        <v>10.199999999999999</v>
      </c>
      <c r="X6" s="56">
        <v>48.8</v>
      </c>
      <c r="Y6" s="56">
        <v>25.9</v>
      </c>
      <c r="Z6" s="56">
        <v>0</v>
      </c>
      <c r="AA6" s="56">
        <v>16.8</v>
      </c>
      <c r="AB6" s="56">
        <v>16.899999999999999</v>
      </c>
      <c r="AC6" s="57">
        <v>0</v>
      </c>
      <c r="AE6" s="56"/>
      <c r="AF6" s="357" t="s">
        <v>548</v>
      </c>
      <c r="AG6" s="358">
        <v>7.7670000000000003E-2</v>
      </c>
      <c r="AH6" s="358">
        <v>7.3690000000000005E-2</v>
      </c>
      <c r="AI6" s="359">
        <v>5.815E-2</v>
      </c>
      <c r="AJ6" s="56"/>
      <c r="AK6" s="56"/>
      <c r="AL6" s="56"/>
      <c r="AM6" s="56"/>
      <c r="AN6" s="56"/>
      <c r="AO6" s="56"/>
      <c r="AP6" s="56"/>
    </row>
    <row r="7" spans="1:42" ht="14.65" thickBot="1" x14ac:dyDescent="0.5">
      <c r="A7" s="70"/>
      <c r="B7" s="56">
        <v>-1</v>
      </c>
      <c r="C7" s="156">
        <v>22</v>
      </c>
      <c r="D7" s="56">
        <v>45.6</v>
      </c>
      <c r="E7" s="56">
        <v>34.1</v>
      </c>
      <c r="F7" s="56">
        <v>57.4</v>
      </c>
      <c r="G7" s="56">
        <v>20.100000000000001</v>
      </c>
      <c r="H7" s="56">
        <v>30.1</v>
      </c>
      <c r="I7" s="56">
        <v>0</v>
      </c>
      <c r="J7" s="56">
        <v>45.5</v>
      </c>
      <c r="K7" s="56">
        <v>16.3</v>
      </c>
      <c r="L7" s="56">
        <v>21.8</v>
      </c>
      <c r="M7" s="57">
        <v>28.9</v>
      </c>
      <c r="N7" s="56">
        <v>84.6</v>
      </c>
      <c r="O7" s="56">
        <v>42.5</v>
      </c>
      <c r="P7" s="56">
        <v>33.200000000000003</v>
      </c>
      <c r="Q7" s="57">
        <v>35.299999999999997</v>
      </c>
      <c r="R7" s="156">
        <v>32.9</v>
      </c>
      <c r="S7" s="56">
        <v>0</v>
      </c>
      <c r="T7" s="56">
        <v>44</v>
      </c>
      <c r="U7" s="56">
        <v>89.4</v>
      </c>
      <c r="V7" s="56">
        <v>38.799999999999997</v>
      </c>
      <c r="W7" s="56">
        <v>13</v>
      </c>
      <c r="X7" s="56">
        <v>52</v>
      </c>
      <c r="Y7" s="56">
        <v>28.9</v>
      </c>
      <c r="Z7" s="56">
        <v>7.9</v>
      </c>
      <c r="AA7" s="56">
        <v>33.5</v>
      </c>
      <c r="AB7" s="56">
        <v>16.5</v>
      </c>
      <c r="AC7" s="57">
        <v>0</v>
      </c>
      <c r="AE7" s="56"/>
      <c r="AF7" s="360" t="s">
        <v>549</v>
      </c>
      <c r="AG7" s="361">
        <v>8.9239999999999995</v>
      </c>
      <c r="AH7" s="361">
        <v>9.407</v>
      </c>
      <c r="AI7" s="362">
        <v>11.92</v>
      </c>
      <c r="AJ7" s="56"/>
      <c r="AK7" s="56"/>
      <c r="AL7" s="56"/>
      <c r="AM7" s="56"/>
      <c r="AN7" s="56"/>
      <c r="AO7" s="56"/>
      <c r="AP7" s="56"/>
    </row>
    <row r="8" spans="1:42" ht="14.25" x14ac:dyDescent="0.45">
      <c r="A8" s="70" t="s">
        <v>540</v>
      </c>
      <c r="B8" s="56">
        <v>0</v>
      </c>
      <c r="C8" s="156"/>
      <c r="D8" s="56"/>
      <c r="E8" s="56"/>
      <c r="F8" s="56"/>
      <c r="G8" s="56"/>
      <c r="H8" s="56"/>
      <c r="I8" s="56"/>
      <c r="J8" s="56"/>
      <c r="K8" s="56"/>
      <c r="L8" s="56"/>
      <c r="M8" s="57"/>
      <c r="N8" s="56"/>
      <c r="O8" s="56"/>
      <c r="P8" s="56"/>
      <c r="Q8" s="57"/>
      <c r="R8" s="156"/>
      <c r="S8" s="56"/>
      <c r="T8" s="56"/>
      <c r="U8" s="56"/>
      <c r="V8" s="56"/>
      <c r="W8" s="56"/>
      <c r="X8" s="56"/>
      <c r="Y8" s="56"/>
      <c r="Z8" s="56"/>
      <c r="AA8" s="56"/>
      <c r="AB8" s="56"/>
      <c r="AC8" s="57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</row>
    <row r="9" spans="1:42" ht="14.25" x14ac:dyDescent="0.45">
      <c r="A9" s="70"/>
      <c r="B9" s="56">
        <v>1</v>
      </c>
      <c r="C9" s="156">
        <v>26.7</v>
      </c>
      <c r="D9" s="56">
        <v>47.2</v>
      </c>
      <c r="E9" s="56">
        <v>75.099999999999994</v>
      </c>
      <c r="F9" s="56">
        <v>26.7</v>
      </c>
      <c r="G9" s="56">
        <v>20.2</v>
      </c>
      <c r="H9" s="56">
        <v>25.1</v>
      </c>
      <c r="I9" s="56">
        <v>0</v>
      </c>
      <c r="J9" s="56">
        <v>28.7</v>
      </c>
      <c r="K9" s="56">
        <v>10.6</v>
      </c>
      <c r="L9" s="56">
        <v>21.4</v>
      </c>
      <c r="M9" s="57">
        <v>29.4</v>
      </c>
      <c r="N9" s="56">
        <v>67.599999999999994</v>
      </c>
      <c r="O9" s="56">
        <v>23.9</v>
      </c>
      <c r="P9" s="56">
        <v>71.3</v>
      </c>
      <c r="Q9" s="57">
        <v>25.3</v>
      </c>
      <c r="R9" s="156">
        <v>44.5</v>
      </c>
      <c r="S9" s="56">
        <v>0</v>
      </c>
      <c r="T9" s="56">
        <v>17.100000000000001</v>
      </c>
      <c r="U9" s="56">
        <v>31.8</v>
      </c>
      <c r="V9" s="56">
        <v>74.400000000000006</v>
      </c>
      <c r="W9" s="56">
        <v>33.5</v>
      </c>
      <c r="X9" s="56">
        <v>57.2</v>
      </c>
      <c r="Y9" s="56">
        <v>48.6</v>
      </c>
      <c r="Z9" s="56">
        <v>21.5</v>
      </c>
      <c r="AA9" s="56">
        <v>19.2</v>
      </c>
      <c r="AB9" s="56">
        <v>19.100000000000001</v>
      </c>
      <c r="AC9" s="57">
        <v>25.1</v>
      </c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</row>
    <row r="10" spans="1:42" ht="14.25" x14ac:dyDescent="0.45">
      <c r="A10" s="70"/>
      <c r="B10" s="56">
        <v>4</v>
      </c>
      <c r="C10" s="156">
        <v>32.200000000000003</v>
      </c>
      <c r="D10" s="56">
        <v>69.099999999999994</v>
      </c>
      <c r="E10" s="56">
        <v>69.099999999999994</v>
      </c>
      <c r="F10" s="56">
        <v>32.200000000000003</v>
      </c>
      <c r="G10" s="56">
        <v>27</v>
      </c>
      <c r="H10" s="56">
        <v>44.1</v>
      </c>
      <c r="I10" s="56">
        <v>0</v>
      </c>
      <c r="J10" s="56">
        <v>31.8</v>
      </c>
      <c r="K10" s="56">
        <v>9.5</v>
      </c>
      <c r="L10" s="56">
        <v>15.8</v>
      </c>
      <c r="M10" s="57">
        <v>24.5</v>
      </c>
      <c r="N10" s="56">
        <v>73.2</v>
      </c>
      <c r="O10" s="56">
        <v>29.2</v>
      </c>
      <c r="P10" s="56">
        <v>48.6</v>
      </c>
      <c r="Q10" s="57">
        <v>48.7</v>
      </c>
      <c r="R10" s="156">
        <v>38.4</v>
      </c>
      <c r="S10" s="56">
        <v>8.8000000000000007</v>
      </c>
      <c r="T10" s="56">
        <v>70.2</v>
      </c>
      <c r="U10" s="56">
        <v>48.7</v>
      </c>
      <c r="V10" s="56">
        <v>62.2</v>
      </c>
      <c r="W10" s="56">
        <v>99.2</v>
      </c>
      <c r="X10" s="56">
        <v>145.80000000000001</v>
      </c>
      <c r="Y10" s="56">
        <v>34.5</v>
      </c>
      <c r="Z10" s="56">
        <v>17.399999999999999</v>
      </c>
      <c r="AA10" s="56">
        <v>22.6</v>
      </c>
      <c r="AB10" s="56">
        <v>19.600000000000001</v>
      </c>
      <c r="AC10" s="57">
        <v>63.8</v>
      </c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</row>
    <row r="11" spans="1:42" ht="14.65" thickBot="1" x14ac:dyDescent="0.5">
      <c r="A11" s="70"/>
      <c r="B11" s="56">
        <v>6</v>
      </c>
      <c r="C11" s="156">
        <v>22.7</v>
      </c>
      <c r="D11" s="56">
        <v>29.7</v>
      </c>
      <c r="E11" s="56">
        <v>52.9</v>
      </c>
      <c r="F11" s="56">
        <v>31.8</v>
      </c>
      <c r="G11" s="56">
        <v>14.7</v>
      </c>
      <c r="H11" s="56">
        <v>24.9</v>
      </c>
      <c r="I11" s="56">
        <v>17.399999999999999</v>
      </c>
      <c r="J11" s="56">
        <v>24</v>
      </c>
      <c r="K11" s="56">
        <v>10.9</v>
      </c>
      <c r="L11" s="56">
        <v>21.4</v>
      </c>
      <c r="M11" s="57">
        <v>43.3</v>
      </c>
      <c r="N11" s="56">
        <v>63.6</v>
      </c>
      <c r="O11" s="56">
        <v>18</v>
      </c>
      <c r="P11" s="56">
        <v>17.3</v>
      </c>
      <c r="Q11" s="57">
        <v>13.9</v>
      </c>
      <c r="R11" s="156">
        <v>44.1</v>
      </c>
      <c r="S11" s="56">
        <v>14.9</v>
      </c>
      <c r="T11" s="56">
        <v>50.8</v>
      </c>
      <c r="U11" s="56">
        <v>30.4</v>
      </c>
      <c r="V11" s="56">
        <v>70</v>
      </c>
      <c r="W11" s="56">
        <v>23.9</v>
      </c>
      <c r="X11" s="56">
        <v>119.4</v>
      </c>
      <c r="Y11" s="56">
        <v>28.2</v>
      </c>
      <c r="Z11" s="56">
        <v>32.700000000000003</v>
      </c>
      <c r="AA11" s="56">
        <v>13.9</v>
      </c>
      <c r="AB11" s="56">
        <v>25.4</v>
      </c>
      <c r="AC11" s="57">
        <v>48.7</v>
      </c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</row>
    <row r="12" spans="1:42" ht="14.25" x14ac:dyDescent="0.45">
      <c r="A12" s="70"/>
      <c r="B12" s="56">
        <v>8</v>
      </c>
      <c r="C12" s="156">
        <v>50.6</v>
      </c>
      <c r="D12" s="56">
        <v>43.6</v>
      </c>
      <c r="E12" s="56">
        <v>63.5</v>
      </c>
      <c r="F12" s="56">
        <v>34.299999999999997</v>
      </c>
      <c r="G12" s="56">
        <v>14.9</v>
      </c>
      <c r="H12" s="56">
        <v>16</v>
      </c>
      <c r="I12" s="56">
        <v>14.5</v>
      </c>
      <c r="J12" s="56">
        <v>29.6</v>
      </c>
      <c r="K12" s="56">
        <v>16.899999999999999</v>
      </c>
      <c r="L12" s="56">
        <v>19.100000000000001</v>
      </c>
      <c r="M12" s="57">
        <v>27.9</v>
      </c>
      <c r="N12" s="56">
        <v>35.6</v>
      </c>
      <c r="O12" s="56">
        <v>16.3</v>
      </c>
      <c r="P12" s="56">
        <v>24.6</v>
      </c>
      <c r="Q12" s="57">
        <v>24.5</v>
      </c>
      <c r="R12" s="156">
        <v>50.8</v>
      </c>
      <c r="S12" s="56">
        <v>16</v>
      </c>
      <c r="T12" s="56">
        <v>43.5</v>
      </c>
      <c r="U12" s="56">
        <v>33.6</v>
      </c>
      <c r="V12" s="56">
        <v>34.9</v>
      </c>
      <c r="W12" s="56">
        <v>22</v>
      </c>
      <c r="X12" s="56">
        <v>94.1</v>
      </c>
      <c r="Y12" s="56">
        <v>31</v>
      </c>
      <c r="Z12" s="56">
        <v>29.4</v>
      </c>
      <c r="AA12" s="56">
        <v>26.7</v>
      </c>
      <c r="AB12" s="56">
        <v>14.5</v>
      </c>
      <c r="AC12" s="57">
        <v>29.4</v>
      </c>
      <c r="AE12" s="56"/>
      <c r="AF12" s="389" t="s">
        <v>591</v>
      </c>
      <c r="AG12" s="390"/>
      <c r="AH12" s="391"/>
      <c r="AI12" s="56"/>
      <c r="AJ12" s="56"/>
      <c r="AK12" s="56"/>
      <c r="AL12" s="56"/>
      <c r="AM12" s="56"/>
      <c r="AN12" s="56"/>
      <c r="AO12" s="56"/>
      <c r="AP12" s="56"/>
    </row>
    <row r="13" spans="1:42" ht="14.25" x14ac:dyDescent="0.45">
      <c r="A13" s="70"/>
      <c r="B13" s="56">
        <v>11</v>
      </c>
      <c r="C13" s="156">
        <v>24.6</v>
      </c>
      <c r="D13" s="56">
        <v>27.2</v>
      </c>
      <c r="E13" s="56">
        <v>19.2</v>
      </c>
      <c r="F13" s="56">
        <v>59.2</v>
      </c>
      <c r="G13" s="56">
        <v>11.3</v>
      </c>
      <c r="H13" s="56">
        <v>17.2</v>
      </c>
      <c r="I13" s="56">
        <v>8</v>
      </c>
      <c r="J13" s="56">
        <v>18.8</v>
      </c>
      <c r="K13" s="56">
        <v>16.7</v>
      </c>
      <c r="L13" s="56">
        <v>14.5</v>
      </c>
      <c r="M13" s="57">
        <v>35.299999999999997</v>
      </c>
      <c r="N13" s="56">
        <v>1</v>
      </c>
      <c r="O13" s="56">
        <v>23.3</v>
      </c>
      <c r="P13" s="56">
        <v>36.1</v>
      </c>
      <c r="Q13" s="57">
        <v>31.8</v>
      </c>
      <c r="R13" s="156">
        <v>23.1</v>
      </c>
      <c r="S13" s="56">
        <v>8</v>
      </c>
      <c r="T13" s="56">
        <v>14.3</v>
      </c>
      <c r="U13" s="56">
        <v>23.3</v>
      </c>
      <c r="V13" s="56">
        <v>47.1</v>
      </c>
      <c r="W13" s="56">
        <v>28.7</v>
      </c>
      <c r="X13" s="56">
        <v>117.7</v>
      </c>
      <c r="Y13" s="56">
        <v>33.5</v>
      </c>
      <c r="Z13" s="56">
        <v>25.1</v>
      </c>
      <c r="AA13" s="56">
        <v>27.9</v>
      </c>
      <c r="AB13" s="56">
        <v>51.2</v>
      </c>
      <c r="AC13" s="57">
        <v>12.6</v>
      </c>
      <c r="AE13" s="56"/>
      <c r="AF13" s="357" t="s">
        <v>592</v>
      </c>
      <c r="AG13" s="358">
        <v>3.9239999999999999</v>
      </c>
      <c r="AH13" s="359"/>
      <c r="AI13" s="56"/>
      <c r="AJ13" s="56"/>
      <c r="AK13" s="56"/>
      <c r="AL13" s="56"/>
      <c r="AM13" s="56"/>
      <c r="AN13" s="56"/>
      <c r="AO13" s="56"/>
      <c r="AP13" s="56"/>
    </row>
    <row r="14" spans="1:42" ht="14.25" x14ac:dyDescent="0.45">
      <c r="A14" s="70"/>
      <c r="B14" s="56">
        <v>15</v>
      </c>
      <c r="C14" s="156">
        <v>49</v>
      </c>
      <c r="D14" s="56">
        <v>47.6</v>
      </c>
      <c r="E14" s="56">
        <v>47.7</v>
      </c>
      <c r="F14" s="56">
        <v>80</v>
      </c>
      <c r="G14" s="56">
        <v>18.899999999999999</v>
      </c>
      <c r="H14" s="56">
        <v>78</v>
      </c>
      <c r="I14" s="56">
        <v>19.2</v>
      </c>
      <c r="J14" s="56">
        <v>35.5</v>
      </c>
      <c r="K14" s="56">
        <v>76.5</v>
      </c>
      <c r="L14" s="56">
        <v>68.099999999999994</v>
      </c>
      <c r="M14" s="57">
        <v>95</v>
      </c>
      <c r="N14" s="56">
        <v>41.9</v>
      </c>
      <c r="O14" s="56">
        <v>67.2</v>
      </c>
      <c r="P14" s="56">
        <v>10.1</v>
      </c>
      <c r="Q14" s="57">
        <v>57.6</v>
      </c>
      <c r="R14" s="156">
        <v>20.2</v>
      </c>
      <c r="S14" s="56">
        <v>22.7</v>
      </c>
      <c r="T14" s="56">
        <v>24.3</v>
      </c>
      <c r="U14" s="56">
        <v>68.8</v>
      </c>
      <c r="V14" s="56">
        <v>38.299999999999997</v>
      </c>
      <c r="W14" s="56">
        <v>67.2</v>
      </c>
      <c r="X14" s="56">
        <v>134.80000000000001</v>
      </c>
      <c r="Y14" s="56">
        <v>42.3</v>
      </c>
      <c r="Z14" s="56">
        <v>4.4000000000000004</v>
      </c>
      <c r="AA14" s="56">
        <v>33.200000000000003</v>
      </c>
      <c r="AB14" s="56">
        <v>44.1</v>
      </c>
      <c r="AC14" s="57">
        <v>57.8</v>
      </c>
      <c r="AE14" s="56"/>
      <c r="AF14" s="357" t="s">
        <v>593</v>
      </c>
      <c r="AG14" s="358">
        <v>1</v>
      </c>
      <c r="AH14" s="359"/>
      <c r="AI14" s="56"/>
      <c r="AJ14" s="56"/>
      <c r="AK14" s="56"/>
      <c r="AL14" s="56"/>
      <c r="AM14" s="56"/>
      <c r="AN14" s="56"/>
      <c r="AO14" s="56"/>
      <c r="AP14" s="56"/>
    </row>
    <row r="15" spans="1:42" ht="14.25" x14ac:dyDescent="0.45">
      <c r="A15" s="70"/>
      <c r="B15" s="56">
        <v>18</v>
      </c>
      <c r="C15" s="156">
        <v>62.2</v>
      </c>
      <c r="D15" s="56">
        <v>38.4</v>
      </c>
      <c r="E15" s="56">
        <v>35.200000000000003</v>
      </c>
      <c r="F15" s="56">
        <v>92.4</v>
      </c>
      <c r="G15" s="56">
        <v>14.4</v>
      </c>
      <c r="H15" s="56">
        <v>18.5</v>
      </c>
      <c r="I15" s="56">
        <v>27.6</v>
      </c>
      <c r="J15" s="56">
        <v>51.3</v>
      </c>
      <c r="K15" s="56">
        <v>56</v>
      </c>
      <c r="L15" s="56">
        <v>63.7</v>
      </c>
      <c r="M15" s="57">
        <v>72.599999999999994</v>
      </c>
      <c r="N15" s="56">
        <v>27.8</v>
      </c>
      <c r="O15" s="56">
        <v>24.5</v>
      </c>
      <c r="P15" s="56">
        <v>58.7</v>
      </c>
      <c r="Q15" s="57">
        <v>46.6</v>
      </c>
      <c r="R15" s="156">
        <v>24.6</v>
      </c>
      <c r="S15" s="56">
        <v>7.8</v>
      </c>
      <c r="T15" s="56">
        <v>5.6</v>
      </c>
      <c r="U15" s="56">
        <v>14.7</v>
      </c>
      <c r="V15" s="56">
        <v>38.799999999999997</v>
      </c>
      <c r="W15" s="56">
        <v>81.599999999999994</v>
      </c>
      <c r="X15" s="56">
        <v>138</v>
      </c>
      <c r="Y15" s="56">
        <v>28.9</v>
      </c>
      <c r="Z15" s="56">
        <v>57.1</v>
      </c>
      <c r="AA15" s="56">
        <v>51.9</v>
      </c>
      <c r="AB15" s="56">
        <v>21.4</v>
      </c>
      <c r="AC15" s="57">
        <v>20.8</v>
      </c>
      <c r="AE15" s="56"/>
      <c r="AF15" s="357" t="s">
        <v>314</v>
      </c>
      <c r="AG15" s="358">
        <v>4.7600000000000003E-2</v>
      </c>
      <c r="AH15" s="359"/>
      <c r="AI15" s="56"/>
      <c r="AJ15" s="56"/>
      <c r="AK15" s="56"/>
      <c r="AL15" s="56"/>
      <c r="AM15" s="56"/>
      <c r="AN15" s="56"/>
      <c r="AO15" s="56"/>
      <c r="AP15" s="56"/>
    </row>
    <row r="16" spans="1:42" ht="14.25" x14ac:dyDescent="0.45">
      <c r="A16" s="70"/>
      <c r="B16" s="56">
        <v>20</v>
      </c>
      <c r="C16" s="156">
        <v>48.5</v>
      </c>
      <c r="D16" s="56">
        <v>15.1</v>
      </c>
      <c r="E16" s="56">
        <v>62.8</v>
      </c>
      <c r="F16" s="56">
        <v>35.1</v>
      </c>
      <c r="G16" s="56">
        <v>15.4</v>
      </c>
      <c r="H16" s="56">
        <v>33.1</v>
      </c>
      <c r="I16" s="56">
        <v>27.9</v>
      </c>
      <c r="J16" s="56">
        <v>66.3</v>
      </c>
      <c r="K16" s="56">
        <v>84</v>
      </c>
      <c r="L16" s="56">
        <v>36.4</v>
      </c>
      <c r="M16" s="57">
        <v>85.7</v>
      </c>
      <c r="N16" s="56">
        <v>65</v>
      </c>
      <c r="O16" s="56">
        <v>50.8</v>
      </c>
      <c r="P16" s="56">
        <v>68.400000000000006</v>
      </c>
      <c r="Q16" s="57">
        <v>44.4</v>
      </c>
      <c r="R16" s="156">
        <v>32</v>
      </c>
      <c r="S16" s="56">
        <v>7.9</v>
      </c>
      <c r="T16" s="56">
        <v>8.4</v>
      </c>
      <c r="U16" s="56">
        <v>10.3</v>
      </c>
      <c r="V16" s="56">
        <v>33.9</v>
      </c>
      <c r="W16" s="56">
        <v>94.2</v>
      </c>
      <c r="X16" s="56">
        <v>158.1</v>
      </c>
      <c r="Y16" s="56">
        <v>22.5</v>
      </c>
      <c r="Z16" s="56">
        <v>30.6</v>
      </c>
      <c r="AA16" s="56">
        <v>31.2</v>
      </c>
      <c r="AB16" s="56">
        <v>31.2</v>
      </c>
      <c r="AC16" s="57">
        <v>26.6</v>
      </c>
      <c r="AE16" s="56"/>
      <c r="AF16" s="357" t="s">
        <v>116</v>
      </c>
      <c r="AG16" s="358" t="s">
        <v>117</v>
      </c>
      <c r="AH16" s="359"/>
      <c r="AI16" s="56"/>
      <c r="AJ16" s="56"/>
      <c r="AK16" s="56"/>
      <c r="AL16" s="56"/>
      <c r="AM16" s="56"/>
      <c r="AN16" s="56"/>
      <c r="AO16" s="56"/>
      <c r="AP16" s="56"/>
    </row>
    <row r="17" spans="1:42" ht="14.25" x14ac:dyDescent="0.45">
      <c r="A17" s="70"/>
      <c r="B17" s="56">
        <v>22</v>
      </c>
      <c r="C17" s="156">
        <v>57.1</v>
      </c>
      <c r="D17" s="56">
        <v>23.9</v>
      </c>
      <c r="E17" s="56">
        <v>49.6</v>
      </c>
      <c r="F17" s="56">
        <v>122.5</v>
      </c>
      <c r="G17" s="56">
        <v>20.100000000000001</v>
      </c>
      <c r="H17" s="56">
        <v>32.700000000000003</v>
      </c>
      <c r="I17" s="56">
        <v>43.7</v>
      </c>
      <c r="J17" s="56">
        <v>45.9</v>
      </c>
      <c r="K17" s="56">
        <v>85.1</v>
      </c>
      <c r="L17" s="56">
        <v>73.2</v>
      </c>
      <c r="M17" s="57">
        <v>170.6</v>
      </c>
      <c r="N17" s="56">
        <v>66.7</v>
      </c>
      <c r="O17" s="56">
        <v>40.299999999999997</v>
      </c>
      <c r="P17" s="56">
        <v>71.5</v>
      </c>
      <c r="Q17" s="57">
        <v>64.8</v>
      </c>
      <c r="R17" s="156">
        <v>36.1</v>
      </c>
      <c r="S17" s="56">
        <v>12.8</v>
      </c>
      <c r="T17" s="56">
        <v>0</v>
      </c>
      <c r="U17" s="56">
        <v>0</v>
      </c>
      <c r="V17" s="56">
        <v>61.2</v>
      </c>
      <c r="W17" s="56">
        <v>102.6</v>
      </c>
      <c r="X17" s="56">
        <v>245.1</v>
      </c>
      <c r="Y17" s="56">
        <v>13</v>
      </c>
      <c r="Z17" s="56">
        <v>70.8</v>
      </c>
      <c r="AA17" s="56">
        <v>37</v>
      </c>
      <c r="AB17" s="56">
        <v>34.200000000000003</v>
      </c>
      <c r="AC17" s="57">
        <v>28.5</v>
      </c>
      <c r="AE17" s="56"/>
      <c r="AF17" s="357" t="s">
        <v>594</v>
      </c>
      <c r="AG17" s="358" t="s">
        <v>121</v>
      </c>
      <c r="AH17" s="359"/>
      <c r="AI17" s="56"/>
      <c r="AJ17" s="56"/>
      <c r="AK17" s="56"/>
      <c r="AL17" s="56"/>
      <c r="AM17" s="56"/>
      <c r="AN17" s="56"/>
      <c r="AO17" s="56"/>
      <c r="AP17" s="56"/>
    </row>
    <row r="18" spans="1:42" ht="14.25" x14ac:dyDescent="0.45">
      <c r="A18" s="70"/>
      <c r="B18" s="56">
        <v>25</v>
      </c>
      <c r="C18" s="156">
        <v>193.6</v>
      </c>
      <c r="D18" s="56">
        <v>36.200000000000003</v>
      </c>
      <c r="E18" s="56">
        <v>150.80000000000001</v>
      </c>
      <c r="F18" s="56">
        <v>125.4</v>
      </c>
      <c r="G18" s="56">
        <v>18.5</v>
      </c>
      <c r="H18" s="56">
        <v>113.6</v>
      </c>
      <c r="I18" s="56">
        <v>116</v>
      </c>
      <c r="J18" s="56">
        <v>106.8</v>
      </c>
      <c r="K18" s="56">
        <v>158.4</v>
      </c>
      <c r="L18" s="56">
        <v>132.1</v>
      </c>
      <c r="M18" s="57">
        <v>207.8</v>
      </c>
      <c r="N18" s="56">
        <v>122.4</v>
      </c>
      <c r="O18" s="56">
        <v>111.6</v>
      </c>
      <c r="P18" s="56">
        <v>100.9</v>
      </c>
      <c r="Q18" s="57">
        <v>68.400000000000006</v>
      </c>
      <c r="R18" s="156">
        <v>29.2</v>
      </c>
      <c r="S18" s="56">
        <v>35.299999999999997</v>
      </c>
      <c r="T18" s="56">
        <v>7.7</v>
      </c>
      <c r="U18" s="56">
        <v>0</v>
      </c>
      <c r="V18" s="56">
        <v>82.9</v>
      </c>
      <c r="W18" s="56">
        <v>246.4</v>
      </c>
      <c r="X18" s="56">
        <v>282</v>
      </c>
      <c r="Y18" s="56">
        <v>10.1</v>
      </c>
      <c r="Z18" s="56">
        <v>85.8</v>
      </c>
      <c r="AA18" s="56">
        <v>40</v>
      </c>
      <c r="AB18" s="56">
        <v>97.5</v>
      </c>
      <c r="AC18" s="57">
        <v>42.3</v>
      </c>
      <c r="AE18" s="56"/>
      <c r="AF18" s="357"/>
      <c r="AG18" s="358"/>
      <c r="AH18" s="359"/>
      <c r="AI18" s="56"/>
      <c r="AJ18" s="56"/>
      <c r="AK18" s="56"/>
      <c r="AL18" s="56"/>
      <c r="AM18" s="56"/>
      <c r="AN18" s="56"/>
      <c r="AO18" s="56"/>
      <c r="AP18" s="56"/>
    </row>
    <row r="19" spans="1:42" ht="14.25" x14ac:dyDescent="0.45">
      <c r="A19" s="70"/>
      <c r="B19" s="56">
        <v>27</v>
      </c>
      <c r="C19" s="156">
        <v>122.8</v>
      </c>
      <c r="D19" s="56">
        <v>45.6</v>
      </c>
      <c r="E19" s="56">
        <v>147.9</v>
      </c>
      <c r="F19" s="56">
        <v>121</v>
      </c>
      <c r="G19" s="56">
        <v>22.9</v>
      </c>
      <c r="H19" s="56">
        <v>154.69999999999999</v>
      </c>
      <c r="I19" s="56">
        <v>169.1</v>
      </c>
      <c r="J19" s="56">
        <v>123.9</v>
      </c>
      <c r="K19" s="56">
        <v>127.3</v>
      </c>
      <c r="L19" s="56">
        <v>225</v>
      </c>
      <c r="M19" s="57">
        <v>261.60000000000002</v>
      </c>
      <c r="N19" s="56">
        <v>113.4</v>
      </c>
      <c r="O19" s="56">
        <v>102.8</v>
      </c>
      <c r="P19" s="56">
        <v>96.2</v>
      </c>
      <c r="Q19" s="57">
        <v>63.9</v>
      </c>
      <c r="R19" s="156">
        <v>60</v>
      </c>
      <c r="S19" s="56">
        <v>118</v>
      </c>
      <c r="T19" s="56">
        <v>0</v>
      </c>
      <c r="U19" s="56">
        <v>0</v>
      </c>
      <c r="V19" s="56">
        <v>96.8</v>
      </c>
      <c r="W19" s="56">
        <v>136.9</v>
      </c>
      <c r="X19" s="56">
        <v>368.5</v>
      </c>
      <c r="Y19" s="56">
        <v>9.5</v>
      </c>
      <c r="Z19" s="56">
        <v>68.8</v>
      </c>
      <c r="AA19" s="56">
        <v>48</v>
      </c>
      <c r="AB19" s="56">
        <v>109.3</v>
      </c>
      <c r="AC19" s="57">
        <v>32.799999999999997</v>
      </c>
      <c r="AE19" s="56"/>
      <c r="AF19" s="357" t="s">
        <v>595</v>
      </c>
      <c r="AG19" s="358"/>
      <c r="AH19" s="359"/>
      <c r="AI19" s="56"/>
      <c r="AJ19" s="56"/>
      <c r="AK19" s="56"/>
      <c r="AL19" s="56"/>
      <c r="AM19" s="56"/>
      <c r="AN19" s="56"/>
      <c r="AO19" s="56"/>
      <c r="AP19" s="56"/>
    </row>
    <row r="20" spans="1:42" ht="14.25" x14ac:dyDescent="0.45">
      <c r="A20" s="70"/>
      <c r="B20" s="56">
        <v>29</v>
      </c>
      <c r="C20" s="156">
        <v>197.5</v>
      </c>
      <c r="D20" s="56">
        <v>66.3</v>
      </c>
      <c r="E20" s="56">
        <v>148</v>
      </c>
      <c r="F20" s="56">
        <v>320.3</v>
      </c>
      <c r="G20" s="56">
        <v>109.8</v>
      </c>
      <c r="H20" s="56">
        <v>79.8</v>
      </c>
      <c r="I20" s="56">
        <v>123</v>
      </c>
      <c r="J20" s="56">
        <v>154.80000000000001</v>
      </c>
      <c r="K20" s="56">
        <v>221</v>
      </c>
      <c r="L20" s="56">
        <v>221.1</v>
      </c>
      <c r="M20" s="57">
        <v>254.9</v>
      </c>
      <c r="N20" s="56">
        <v>161.80000000000001</v>
      </c>
      <c r="O20" s="56">
        <v>181.7</v>
      </c>
      <c r="P20" s="56">
        <v>159.4</v>
      </c>
      <c r="Q20" s="57">
        <v>82.5</v>
      </c>
      <c r="R20" s="156">
        <v>100.7</v>
      </c>
      <c r="S20" s="56">
        <v>329.3</v>
      </c>
      <c r="T20" s="56">
        <v>0</v>
      </c>
      <c r="U20" s="56">
        <v>0</v>
      </c>
      <c r="V20" s="56">
        <v>83.1</v>
      </c>
      <c r="W20" s="56">
        <v>153</v>
      </c>
      <c r="X20" s="56">
        <v>308.3</v>
      </c>
      <c r="Y20" s="56">
        <v>6.1</v>
      </c>
      <c r="Z20" s="56">
        <v>241.9</v>
      </c>
      <c r="AA20" s="56">
        <v>89.4</v>
      </c>
      <c r="AB20" s="56">
        <v>106.7</v>
      </c>
      <c r="AC20" s="57">
        <v>88.9</v>
      </c>
      <c r="AE20" s="56"/>
      <c r="AF20" s="357" t="s">
        <v>592</v>
      </c>
      <c r="AG20" s="358">
        <v>2.64</v>
      </c>
      <c r="AH20" s="359"/>
      <c r="AI20" s="56"/>
      <c r="AJ20" s="56"/>
      <c r="AK20" s="56"/>
      <c r="AL20" s="56"/>
      <c r="AM20" s="56"/>
      <c r="AN20" s="56"/>
      <c r="AO20" s="56"/>
      <c r="AP20" s="56"/>
    </row>
    <row r="21" spans="1:42" ht="14.25" x14ac:dyDescent="0.45">
      <c r="A21" s="70"/>
      <c r="B21" s="56">
        <v>32</v>
      </c>
      <c r="C21" s="156">
        <v>139.6</v>
      </c>
      <c r="D21" s="56">
        <v>51.6</v>
      </c>
      <c r="E21" s="56">
        <v>231.4</v>
      </c>
      <c r="F21" s="56">
        <v>296.5</v>
      </c>
      <c r="G21" s="56">
        <v>94.6</v>
      </c>
      <c r="H21" s="56">
        <v>186.6</v>
      </c>
      <c r="I21" s="56">
        <v>201.8</v>
      </c>
      <c r="J21" s="56">
        <v>289</v>
      </c>
      <c r="K21" s="56">
        <v>234.2</v>
      </c>
      <c r="L21" s="56">
        <v>333.2</v>
      </c>
      <c r="M21" s="57">
        <v>529.29999999999995</v>
      </c>
      <c r="N21" s="56">
        <v>200</v>
      </c>
      <c r="O21" s="56">
        <v>149.69999999999999</v>
      </c>
      <c r="P21" s="56">
        <v>329.1</v>
      </c>
      <c r="Q21" s="57">
        <v>137.9</v>
      </c>
      <c r="R21" s="156">
        <v>66.3</v>
      </c>
      <c r="S21" s="56">
        <v>213.2</v>
      </c>
      <c r="T21" s="56">
        <v>0</v>
      </c>
      <c r="U21" s="56">
        <v>0</v>
      </c>
      <c r="V21" s="56">
        <v>112.9</v>
      </c>
      <c r="W21" s="56">
        <v>258.8</v>
      </c>
      <c r="X21" s="56">
        <v>309</v>
      </c>
      <c r="Y21" s="56">
        <v>6.9</v>
      </c>
      <c r="Z21" s="56">
        <v>282.39999999999998</v>
      </c>
      <c r="AA21" s="56">
        <v>277.10000000000002</v>
      </c>
      <c r="AB21" s="56">
        <v>117.6</v>
      </c>
      <c r="AC21" s="57">
        <v>179.6</v>
      </c>
      <c r="AE21" s="56"/>
      <c r="AF21" s="357" t="s">
        <v>593</v>
      </c>
      <c r="AG21" s="358">
        <v>1</v>
      </c>
      <c r="AH21" s="359"/>
      <c r="AI21" s="56"/>
      <c r="AJ21" s="56"/>
      <c r="AK21" s="56"/>
      <c r="AL21" s="56"/>
      <c r="AM21" s="56"/>
      <c r="AN21" s="56"/>
      <c r="AO21" s="56"/>
      <c r="AP21" s="56"/>
    </row>
    <row r="22" spans="1:42" ht="14.25" x14ac:dyDescent="0.45">
      <c r="A22" s="70"/>
      <c r="B22" s="56">
        <v>34</v>
      </c>
      <c r="C22" s="156">
        <v>710.6</v>
      </c>
      <c r="D22" s="56">
        <v>94.1</v>
      </c>
      <c r="E22" s="56">
        <v>292</v>
      </c>
      <c r="F22" s="56">
        <v>329.5</v>
      </c>
      <c r="G22" s="56">
        <v>106.6</v>
      </c>
      <c r="H22" s="56">
        <v>87.9</v>
      </c>
      <c r="I22" s="56">
        <v>207</v>
      </c>
      <c r="J22" s="56">
        <v>200.7</v>
      </c>
      <c r="K22" s="56">
        <v>352.9</v>
      </c>
      <c r="L22" s="56">
        <v>450.3</v>
      </c>
      <c r="M22" s="57">
        <v>378.5</v>
      </c>
      <c r="N22" s="56">
        <v>460.8</v>
      </c>
      <c r="O22" s="56">
        <v>523.4</v>
      </c>
      <c r="P22" s="56">
        <v>252</v>
      </c>
      <c r="Q22" s="57">
        <v>107.5</v>
      </c>
      <c r="R22" s="156">
        <v>156.80000000000001</v>
      </c>
      <c r="S22" s="56">
        <v>186.5</v>
      </c>
      <c r="T22" s="56">
        <v>0</v>
      </c>
      <c r="U22" s="56">
        <v>0</v>
      </c>
      <c r="V22" s="56">
        <v>155.6</v>
      </c>
      <c r="W22" s="56">
        <v>298.5</v>
      </c>
      <c r="X22" s="56">
        <v>531.6</v>
      </c>
      <c r="Y22" s="56">
        <v>4.4000000000000004</v>
      </c>
      <c r="Z22" s="56">
        <v>231.8</v>
      </c>
      <c r="AA22" s="56">
        <v>277.39999999999998</v>
      </c>
      <c r="AB22" s="56">
        <v>149.69999999999999</v>
      </c>
      <c r="AC22" s="57">
        <v>124.5</v>
      </c>
      <c r="AE22" s="56"/>
      <c r="AF22" s="357" t="s">
        <v>314</v>
      </c>
      <c r="AG22" s="358">
        <v>0.1042</v>
      </c>
      <c r="AH22" s="359"/>
      <c r="AI22" s="56"/>
      <c r="AJ22" s="56"/>
      <c r="AK22" s="56"/>
      <c r="AL22" s="56"/>
      <c r="AM22" s="56"/>
      <c r="AN22" s="56"/>
      <c r="AO22" s="56"/>
      <c r="AP22" s="56"/>
    </row>
    <row r="23" spans="1:42" ht="14.25" x14ac:dyDescent="0.45">
      <c r="A23" s="70"/>
      <c r="B23" s="56">
        <v>39</v>
      </c>
      <c r="C23" s="156">
        <v>704</v>
      </c>
      <c r="D23" s="56">
        <v>123.9</v>
      </c>
      <c r="E23" s="56">
        <v>287.60000000000002</v>
      </c>
      <c r="F23" s="56">
        <v>486</v>
      </c>
      <c r="G23" s="56">
        <v>91</v>
      </c>
      <c r="H23" s="56">
        <v>167.7</v>
      </c>
      <c r="I23" s="56">
        <v>386.1</v>
      </c>
      <c r="J23" s="56">
        <v>332</v>
      </c>
      <c r="K23" s="56">
        <v>388.1</v>
      </c>
      <c r="L23" s="56">
        <v>359.1</v>
      </c>
      <c r="M23" s="57">
        <v>620.6</v>
      </c>
      <c r="N23" s="56">
        <v>752.6</v>
      </c>
      <c r="O23" s="381">
        <v>236.3</v>
      </c>
      <c r="P23" s="56">
        <v>556.6</v>
      </c>
      <c r="Q23" s="57">
        <v>191.9</v>
      </c>
      <c r="R23" s="156">
        <v>139.4</v>
      </c>
      <c r="S23" s="56">
        <v>79.8</v>
      </c>
      <c r="T23" s="56">
        <v>0</v>
      </c>
      <c r="U23" s="56">
        <v>0</v>
      </c>
      <c r="V23" s="56">
        <v>192.2</v>
      </c>
      <c r="W23" s="56">
        <v>422.3</v>
      </c>
      <c r="X23" s="56">
        <v>566.6</v>
      </c>
      <c r="Y23" s="56">
        <v>0</v>
      </c>
      <c r="Z23" s="56">
        <v>178.5</v>
      </c>
      <c r="AA23" s="56">
        <v>861.4</v>
      </c>
      <c r="AB23" s="56">
        <v>154.80000000000001</v>
      </c>
      <c r="AC23" s="57">
        <v>134</v>
      </c>
      <c r="AE23" s="56"/>
      <c r="AF23" s="357" t="s">
        <v>116</v>
      </c>
      <c r="AG23" s="358" t="s">
        <v>119</v>
      </c>
      <c r="AH23" s="359"/>
      <c r="AI23" s="56"/>
      <c r="AJ23" s="56"/>
      <c r="AK23" s="56"/>
      <c r="AL23" s="56"/>
      <c r="AM23" s="56"/>
      <c r="AN23" s="56"/>
      <c r="AO23" s="56"/>
      <c r="AP23" s="56"/>
    </row>
    <row r="24" spans="1:42" ht="14.25" x14ac:dyDescent="0.45">
      <c r="A24" s="70"/>
      <c r="B24" s="56">
        <v>41</v>
      </c>
      <c r="C24" s="156">
        <v>992.2</v>
      </c>
      <c r="D24" s="56">
        <v>183.3</v>
      </c>
      <c r="E24" s="56">
        <v>303.2</v>
      </c>
      <c r="F24" s="56">
        <v>428.5</v>
      </c>
      <c r="G24" s="56">
        <v>137.9</v>
      </c>
      <c r="H24" s="56">
        <v>336.5</v>
      </c>
      <c r="I24" s="56">
        <v>516.70000000000005</v>
      </c>
      <c r="J24" s="56">
        <v>429.8</v>
      </c>
      <c r="K24" s="56">
        <v>588</v>
      </c>
      <c r="L24" s="56">
        <v>480.5</v>
      </c>
      <c r="M24" s="57">
        <v>810.8</v>
      </c>
      <c r="N24" s="56">
        <v>1008</v>
      </c>
      <c r="O24" s="381">
        <v>154.4</v>
      </c>
      <c r="P24" s="56">
        <v>705.6</v>
      </c>
      <c r="Q24" s="57">
        <v>308.3</v>
      </c>
      <c r="R24" s="156">
        <v>171.1</v>
      </c>
      <c r="S24" s="56">
        <v>157.69999999999999</v>
      </c>
      <c r="T24" s="56">
        <v>0</v>
      </c>
      <c r="U24" s="56">
        <v>0</v>
      </c>
      <c r="V24" s="56">
        <v>206.5</v>
      </c>
      <c r="W24" s="56">
        <v>627.29999999999995</v>
      </c>
      <c r="X24" s="56">
        <v>712.7</v>
      </c>
      <c r="Y24" s="56">
        <v>0</v>
      </c>
      <c r="Z24" s="56">
        <v>159.19999999999999</v>
      </c>
      <c r="AA24" s="56">
        <v>979.8</v>
      </c>
      <c r="AB24" s="56">
        <v>185.9</v>
      </c>
      <c r="AC24" s="57">
        <v>142.69999999999999</v>
      </c>
      <c r="AE24" s="56"/>
      <c r="AF24" s="357" t="s">
        <v>594</v>
      </c>
      <c r="AG24" s="358" t="s">
        <v>122</v>
      </c>
      <c r="AH24" s="359"/>
      <c r="AI24" s="56"/>
      <c r="AJ24" s="56"/>
      <c r="AK24" s="56"/>
      <c r="AL24" s="56"/>
      <c r="AM24" s="56"/>
      <c r="AN24" s="56"/>
      <c r="AO24" s="56"/>
      <c r="AP24" s="56"/>
    </row>
    <row r="25" spans="1:42" ht="14.25" x14ac:dyDescent="0.45">
      <c r="A25" s="70"/>
      <c r="B25" s="56">
        <v>43</v>
      </c>
      <c r="C25" s="156">
        <v>837.5</v>
      </c>
      <c r="D25" s="56">
        <v>159.5</v>
      </c>
      <c r="E25" s="56">
        <v>392.1</v>
      </c>
      <c r="F25" s="56">
        <v>393.3</v>
      </c>
      <c r="G25" s="56">
        <v>140.69999999999999</v>
      </c>
      <c r="H25" s="56">
        <v>249.6</v>
      </c>
      <c r="I25" s="56">
        <v>785.5</v>
      </c>
      <c r="J25" s="56">
        <v>510.3</v>
      </c>
      <c r="K25" s="56">
        <v>563.6</v>
      </c>
      <c r="L25" s="56">
        <v>476.3</v>
      </c>
      <c r="M25" s="57">
        <v>970</v>
      </c>
      <c r="N25" s="56"/>
      <c r="O25" s="381">
        <v>472.7</v>
      </c>
      <c r="P25" s="56">
        <v>754.4</v>
      </c>
      <c r="Q25" s="57">
        <v>265.60000000000002</v>
      </c>
      <c r="R25" s="156">
        <v>189.6</v>
      </c>
      <c r="S25" s="56">
        <v>398.7</v>
      </c>
      <c r="T25" s="56">
        <v>0</v>
      </c>
      <c r="U25" s="56">
        <v>0</v>
      </c>
      <c r="V25" s="56">
        <v>169.4</v>
      </c>
      <c r="W25" s="56">
        <v>1669.2</v>
      </c>
      <c r="X25" s="56">
        <v>935.2</v>
      </c>
      <c r="Y25" s="56">
        <v>0</v>
      </c>
      <c r="Z25" s="56">
        <v>272.3</v>
      </c>
      <c r="AA25" s="56">
        <v>835.5</v>
      </c>
      <c r="AB25" s="56">
        <v>232.7</v>
      </c>
      <c r="AC25" s="57">
        <v>200.9</v>
      </c>
      <c r="AE25" s="56"/>
      <c r="AF25" s="357"/>
      <c r="AG25" s="358"/>
      <c r="AH25" s="359"/>
      <c r="AI25" s="56"/>
      <c r="AJ25" s="56"/>
      <c r="AK25" s="56"/>
      <c r="AL25" s="56"/>
      <c r="AM25" s="56"/>
      <c r="AN25" s="56"/>
      <c r="AO25" s="56"/>
      <c r="AP25" s="56"/>
    </row>
    <row r="26" spans="1:42" ht="14.25" x14ac:dyDescent="0.45">
      <c r="A26" s="70"/>
      <c r="B26" s="56">
        <v>47</v>
      </c>
      <c r="C26" s="156">
        <v>1015.8</v>
      </c>
      <c r="D26" s="56">
        <v>213.2</v>
      </c>
      <c r="E26" s="56">
        <v>570</v>
      </c>
      <c r="F26" s="56">
        <v>612.6</v>
      </c>
      <c r="G26" s="56">
        <v>232.2</v>
      </c>
      <c r="H26" s="56">
        <v>455.1</v>
      </c>
      <c r="I26" s="56">
        <v>931.7</v>
      </c>
      <c r="J26" s="56">
        <v>719.1</v>
      </c>
      <c r="K26" s="56">
        <v>1401.4</v>
      </c>
      <c r="L26" s="56">
        <v>651.79999999999995</v>
      </c>
      <c r="M26" s="57">
        <v>1129</v>
      </c>
      <c r="N26" s="56"/>
      <c r="O26" s="381">
        <v>314.39999999999998</v>
      </c>
      <c r="P26" s="56">
        <v>810.3</v>
      </c>
      <c r="Q26" s="57">
        <v>390.4</v>
      </c>
      <c r="R26" s="156">
        <v>225.3</v>
      </c>
      <c r="S26" s="56">
        <v>220.3</v>
      </c>
      <c r="T26" s="56">
        <v>0</v>
      </c>
      <c r="U26" s="56">
        <v>0</v>
      </c>
      <c r="V26" s="56">
        <v>293.60000000000002</v>
      </c>
      <c r="W26" s="56"/>
      <c r="X26" s="56">
        <v>1122.4000000000001</v>
      </c>
      <c r="Y26" s="56">
        <v>75.400000000000006</v>
      </c>
      <c r="Z26" s="56">
        <v>441.1</v>
      </c>
      <c r="AA26" s="56">
        <v>1733.9</v>
      </c>
      <c r="AB26" s="56">
        <v>247.5</v>
      </c>
      <c r="AC26" s="57">
        <v>215.6</v>
      </c>
      <c r="AE26" s="56"/>
      <c r="AF26" s="357" t="s">
        <v>596</v>
      </c>
      <c r="AG26" s="358"/>
      <c r="AH26" s="359"/>
      <c r="AI26" s="56"/>
      <c r="AJ26" s="56"/>
      <c r="AK26" s="56"/>
      <c r="AL26" s="56"/>
      <c r="AM26" s="56"/>
      <c r="AN26" s="56"/>
      <c r="AO26" s="56"/>
      <c r="AP26" s="56"/>
    </row>
    <row r="27" spans="1:42" ht="14.25" x14ac:dyDescent="0.45">
      <c r="A27" s="70"/>
      <c r="B27" s="56">
        <v>50</v>
      </c>
      <c r="C27" s="156"/>
      <c r="D27" s="56">
        <v>230.7</v>
      </c>
      <c r="E27" s="56">
        <v>576.4</v>
      </c>
      <c r="F27" s="56">
        <v>919.6</v>
      </c>
      <c r="G27" s="56">
        <v>218.1</v>
      </c>
      <c r="H27" s="56">
        <v>441.1</v>
      </c>
      <c r="I27" s="56">
        <v>1459.3</v>
      </c>
      <c r="J27" s="56">
        <v>828.9</v>
      </c>
      <c r="K27" s="56"/>
      <c r="L27" s="56">
        <v>1155.5999999999999</v>
      </c>
      <c r="M27" s="57"/>
      <c r="N27" s="56"/>
      <c r="O27" s="381">
        <v>269.8</v>
      </c>
      <c r="P27" s="56">
        <v>835.8</v>
      </c>
      <c r="Q27" s="57">
        <v>854.5</v>
      </c>
      <c r="R27" s="156">
        <v>313.39999999999998</v>
      </c>
      <c r="S27" s="56">
        <v>681.5</v>
      </c>
      <c r="T27" s="56">
        <v>0</v>
      </c>
      <c r="U27" s="56">
        <v>0</v>
      </c>
      <c r="V27" s="56">
        <v>544.9</v>
      </c>
      <c r="W27" s="56"/>
      <c r="X27" s="56"/>
      <c r="Y27" s="56">
        <v>144.9</v>
      </c>
      <c r="Z27" s="56">
        <v>364.5</v>
      </c>
      <c r="AA27" s="56"/>
      <c r="AB27" s="56">
        <v>495.5</v>
      </c>
      <c r="AC27" s="57">
        <v>740.1</v>
      </c>
      <c r="AE27" s="56"/>
      <c r="AF27" s="357" t="s">
        <v>290</v>
      </c>
      <c r="AG27" s="358">
        <v>47</v>
      </c>
      <c r="AH27" s="359"/>
      <c r="AI27" s="56"/>
      <c r="AJ27" s="56"/>
      <c r="AK27" s="56"/>
      <c r="AL27" s="56"/>
      <c r="AM27" s="56"/>
      <c r="AN27" s="56"/>
      <c r="AO27" s="56"/>
      <c r="AP27" s="56"/>
    </row>
    <row r="28" spans="1:42" ht="14.25" x14ac:dyDescent="0.45">
      <c r="A28" s="70"/>
      <c r="B28" s="56">
        <v>53</v>
      </c>
      <c r="C28" s="156"/>
      <c r="D28" s="56">
        <v>186.4</v>
      </c>
      <c r="E28" s="56">
        <v>1250</v>
      </c>
      <c r="F28" s="56">
        <v>2078.3000000000002</v>
      </c>
      <c r="G28" s="56">
        <v>471.3</v>
      </c>
      <c r="H28" s="56">
        <v>2470.5</v>
      </c>
      <c r="I28" s="56"/>
      <c r="J28" s="56">
        <v>2025</v>
      </c>
      <c r="K28" s="56"/>
      <c r="L28" s="56"/>
      <c r="M28" s="57"/>
      <c r="N28" s="56"/>
      <c r="O28" s="56">
        <v>2329.6</v>
      </c>
      <c r="P28" s="56">
        <v>2433.6</v>
      </c>
      <c r="Q28" s="57">
        <v>2119.8000000000002</v>
      </c>
      <c r="R28" s="156">
        <v>468.3</v>
      </c>
      <c r="S28" s="56">
        <v>440.9</v>
      </c>
      <c r="T28" s="56">
        <v>0</v>
      </c>
      <c r="U28" s="56">
        <v>0</v>
      </c>
      <c r="V28" s="56">
        <v>1274.9000000000001</v>
      </c>
      <c r="W28" s="56"/>
      <c r="X28" s="56"/>
      <c r="Y28" s="56">
        <v>274.39999999999998</v>
      </c>
      <c r="Z28" s="56">
        <v>1158.7</v>
      </c>
      <c r="AA28" s="56"/>
      <c r="AB28" s="56">
        <v>898.6</v>
      </c>
      <c r="AC28" s="57">
        <v>1562.5</v>
      </c>
      <c r="AE28" s="56"/>
      <c r="AF28" s="357" t="s">
        <v>230</v>
      </c>
      <c r="AG28" s="358">
        <v>51</v>
      </c>
      <c r="AH28" s="359"/>
      <c r="AI28" s="56"/>
      <c r="AJ28" s="56"/>
      <c r="AK28" s="56"/>
      <c r="AL28" s="56"/>
      <c r="AM28" s="56"/>
      <c r="AN28" s="56"/>
      <c r="AO28" s="56"/>
      <c r="AP28" s="56"/>
    </row>
    <row r="29" spans="1:42" ht="14.25" x14ac:dyDescent="0.45">
      <c r="A29" s="70"/>
      <c r="B29" s="56">
        <v>56</v>
      </c>
      <c r="C29" s="156"/>
      <c r="D29" s="56">
        <v>708</v>
      </c>
      <c r="E29" s="56"/>
      <c r="F29" s="56"/>
      <c r="G29" s="56">
        <v>512.79999999999995</v>
      </c>
      <c r="H29" s="56"/>
      <c r="I29" s="56"/>
      <c r="J29" s="56"/>
      <c r="K29" s="56"/>
      <c r="L29" s="56"/>
      <c r="M29" s="57"/>
      <c r="N29" s="56"/>
      <c r="O29" s="56"/>
      <c r="P29" s="56"/>
      <c r="Q29" s="57"/>
      <c r="R29" s="156">
        <v>855.5</v>
      </c>
      <c r="S29" s="56">
        <v>457.1</v>
      </c>
      <c r="T29" s="56">
        <v>0</v>
      </c>
      <c r="U29" s="56">
        <v>0</v>
      </c>
      <c r="V29" s="56"/>
      <c r="W29" s="56"/>
      <c r="X29" s="56"/>
      <c r="Y29" s="56">
        <v>747.9</v>
      </c>
      <c r="Z29" s="56"/>
      <c r="AA29" s="56"/>
      <c r="AB29" s="56">
        <v>1117.3</v>
      </c>
      <c r="AC29" s="57"/>
      <c r="AF29" s="357" t="s">
        <v>597</v>
      </c>
      <c r="AG29" s="358">
        <v>0.92159999999999997</v>
      </c>
      <c r="AH29" s="359">
        <v>1.085</v>
      </c>
    </row>
    <row r="30" spans="1:42" ht="14.25" x14ac:dyDescent="0.45">
      <c r="A30" s="70"/>
      <c r="B30" s="56">
        <v>60</v>
      </c>
      <c r="C30" s="156"/>
      <c r="D30" s="56"/>
      <c r="E30" s="56"/>
      <c r="F30" s="56"/>
      <c r="G30" s="56">
        <v>509.7</v>
      </c>
      <c r="H30" s="56"/>
      <c r="I30" s="56"/>
      <c r="J30" s="56"/>
      <c r="K30" s="56"/>
      <c r="L30" s="56"/>
      <c r="M30" s="57"/>
      <c r="N30" s="56"/>
      <c r="O30" s="56"/>
      <c r="P30" s="56"/>
      <c r="Q30" s="57"/>
      <c r="R30" s="156">
        <v>878.4</v>
      </c>
      <c r="S30" s="56">
        <v>404</v>
      </c>
      <c r="T30" s="56">
        <v>0</v>
      </c>
      <c r="U30" s="56">
        <v>0</v>
      </c>
      <c r="V30" s="56"/>
      <c r="W30" s="56"/>
      <c r="X30" s="56"/>
      <c r="Y30" s="56">
        <v>503.7</v>
      </c>
      <c r="AC30" s="74"/>
      <c r="AF30" s="357" t="s">
        <v>598</v>
      </c>
      <c r="AG30" s="358" t="s">
        <v>599</v>
      </c>
      <c r="AH30" s="359" t="s">
        <v>600</v>
      </c>
    </row>
    <row r="31" spans="1:42" ht="14.25" x14ac:dyDescent="0.45">
      <c r="A31" s="70"/>
      <c r="B31" s="56">
        <v>63</v>
      </c>
      <c r="C31" s="156"/>
      <c r="D31" s="56"/>
      <c r="E31" s="56"/>
      <c r="F31" s="56"/>
      <c r="G31" s="56">
        <v>1091.7</v>
      </c>
      <c r="H31" s="56"/>
      <c r="I31" s="56"/>
      <c r="J31" s="56"/>
      <c r="K31" s="56"/>
      <c r="L31" s="56"/>
      <c r="M31" s="57"/>
      <c r="N31" s="56"/>
      <c r="O31" s="56"/>
      <c r="P31" s="56"/>
      <c r="Q31" s="57"/>
      <c r="R31" s="156">
        <v>1002.9</v>
      </c>
      <c r="S31" s="56">
        <v>1611.7</v>
      </c>
      <c r="T31" s="56">
        <v>0</v>
      </c>
      <c r="U31" s="56">
        <v>0</v>
      </c>
      <c r="V31" s="56"/>
      <c r="W31" s="56"/>
      <c r="X31" s="56"/>
      <c r="Y31" s="56">
        <v>724.7</v>
      </c>
      <c r="AC31" s="74"/>
      <c r="AF31" s="357"/>
      <c r="AG31" s="358"/>
      <c r="AH31" s="359"/>
    </row>
    <row r="32" spans="1:42" ht="14.25" x14ac:dyDescent="0.45">
      <c r="A32" s="70"/>
      <c r="B32" s="56">
        <v>67</v>
      </c>
      <c r="C32" s="156"/>
      <c r="D32" s="381"/>
      <c r="E32" s="56"/>
      <c r="F32" s="56"/>
      <c r="G32" s="56"/>
      <c r="H32" s="56"/>
      <c r="I32" s="56"/>
      <c r="J32" s="56"/>
      <c r="K32" s="56"/>
      <c r="L32" s="56"/>
      <c r="M32" s="57"/>
      <c r="N32" s="56"/>
      <c r="O32" s="56"/>
      <c r="P32" s="56"/>
      <c r="Q32" s="57"/>
      <c r="R32" s="156"/>
      <c r="S32" s="56"/>
      <c r="T32" s="56">
        <v>0</v>
      </c>
      <c r="U32" s="56">
        <v>0</v>
      </c>
      <c r="V32" s="56"/>
      <c r="W32" s="56"/>
      <c r="X32" s="56"/>
      <c r="Y32" s="56">
        <v>1326.7</v>
      </c>
      <c r="Z32" s="56"/>
      <c r="AA32" s="56"/>
      <c r="AB32" s="56"/>
      <c r="AC32" s="57"/>
      <c r="AE32" s="56"/>
      <c r="AF32" s="357" t="s">
        <v>601</v>
      </c>
      <c r="AG32" s="358" t="s">
        <v>602</v>
      </c>
      <c r="AH32" s="359" t="s">
        <v>603</v>
      </c>
      <c r="AI32" s="56"/>
      <c r="AJ32" s="56"/>
      <c r="AK32" s="56"/>
      <c r="AL32" s="56"/>
      <c r="AM32" s="56"/>
      <c r="AN32" s="56"/>
      <c r="AO32" s="56"/>
      <c r="AP32" s="56"/>
    </row>
    <row r="33" spans="1:42" ht="14.65" thickBot="1" x14ac:dyDescent="0.5">
      <c r="A33" s="70"/>
      <c r="B33" s="56">
        <v>70</v>
      </c>
      <c r="C33" s="157"/>
      <c r="D33" s="382"/>
      <c r="E33" s="65"/>
      <c r="F33" s="65"/>
      <c r="G33" s="65"/>
      <c r="H33" s="65"/>
      <c r="I33" s="65"/>
      <c r="J33" s="65"/>
      <c r="K33" s="65"/>
      <c r="L33" s="65"/>
      <c r="M33" s="66"/>
      <c r="N33" s="65"/>
      <c r="O33" s="65"/>
      <c r="P33" s="65"/>
      <c r="Q33" s="66"/>
      <c r="R33" s="157"/>
      <c r="S33" s="65"/>
      <c r="T33" s="65">
        <v>0</v>
      </c>
      <c r="U33" s="65">
        <v>0</v>
      </c>
      <c r="V33" s="65"/>
      <c r="W33" s="65"/>
      <c r="X33" s="65"/>
      <c r="Y33" s="65"/>
      <c r="Z33" s="65"/>
      <c r="AA33" s="65"/>
      <c r="AB33" s="65"/>
      <c r="AC33" s="66"/>
      <c r="AE33" s="56"/>
      <c r="AF33" s="357" t="s">
        <v>597</v>
      </c>
      <c r="AG33" s="358">
        <v>2.6930000000000001</v>
      </c>
      <c r="AH33" s="359">
        <v>0.37140000000000001</v>
      </c>
      <c r="AI33" s="56"/>
      <c r="AJ33" s="56"/>
      <c r="AK33" s="56"/>
      <c r="AL33" s="56"/>
      <c r="AM33" s="56"/>
      <c r="AN33" s="56"/>
      <c r="AO33" s="56"/>
      <c r="AP33" s="56"/>
    </row>
    <row r="34" spans="1:42" ht="18" thickBot="1" x14ac:dyDescent="0.55000000000000004">
      <c r="A34" s="438" t="s">
        <v>542</v>
      </c>
      <c r="B34" s="438"/>
      <c r="C34" s="438"/>
      <c r="D34" s="438"/>
      <c r="E34" s="438"/>
      <c r="F34" s="438"/>
      <c r="G34" s="438"/>
      <c r="H34" s="438"/>
      <c r="I34" s="438"/>
      <c r="J34" s="438"/>
      <c r="K34" s="438"/>
      <c r="L34" s="438"/>
      <c r="M34" s="438"/>
      <c r="N34" s="438"/>
      <c r="O34" s="438"/>
      <c r="P34" s="438"/>
      <c r="Q34" s="438"/>
      <c r="R34" s="438"/>
      <c r="S34" s="438"/>
      <c r="T34" s="438"/>
      <c r="U34" s="438"/>
      <c r="V34" s="438"/>
      <c r="W34" s="438"/>
      <c r="X34" s="438"/>
      <c r="Y34" s="438"/>
      <c r="Z34" s="438"/>
      <c r="AA34" s="438"/>
      <c r="AB34" s="438"/>
      <c r="AC34" s="438"/>
      <c r="AF34" s="357" t="s">
        <v>598</v>
      </c>
      <c r="AG34" s="358" t="s">
        <v>604</v>
      </c>
      <c r="AH34" s="359" t="s">
        <v>605</v>
      </c>
    </row>
    <row r="35" spans="1:42" ht="14.25" x14ac:dyDescent="0.45">
      <c r="A35" s="343"/>
      <c r="B35" s="384" t="s">
        <v>541</v>
      </c>
      <c r="C35" s="386">
        <v>33</v>
      </c>
      <c r="D35" s="387">
        <v>55</v>
      </c>
      <c r="E35" s="387">
        <v>50</v>
      </c>
      <c r="F35" s="387">
        <v>47</v>
      </c>
      <c r="G35" s="387">
        <v>60</v>
      </c>
      <c r="H35" s="387">
        <v>50</v>
      </c>
      <c r="I35" s="387">
        <v>41</v>
      </c>
      <c r="J35" s="387">
        <v>46</v>
      </c>
      <c r="K35" s="387">
        <v>43</v>
      </c>
      <c r="L35" s="387">
        <v>47</v>
      </c>
      <c r="M35" s="388">
        <v>39</v>
      </c>
      <c r="N35" s="387">
        <v>38</v>
      </c>
      <c r="O35" s="387">
        <v>50</v>
      </c>
      <c r="P35" s="387">
        <v>40</v>
      </c>
      <c r="Q35" s="388">
        <v>49</v>
      </c>
      <c r="R35" s="387">
        <v>54</v>
      </c>
      <c r="S35" s="387">
        <v>61</v>
      </c>
      <c r="T35" s="387">
        <v>70</v>
      </c>
      <c r="U35" s="387">
        <v>70</v>
      </c>
      <c r="V35" s="387">
        <v>50</v>
      </c>
      <c r="W35" s="387">
        <v>41</v>
      </c>
      <c r="X35" s="387">
        <v>41</v>
      </c>
      <c r="Y35" s="387">
        <v>62</v>
      </c>
      <c r="Z35" s="387">
        <v>51</v>
      </c>
      <c r="AA35" s="387">
        <v>37</v>
      </c>
      <c r="AB35" s="387">
        <v>51</v>
      </c>
      <c r="AC35" s="388">
        <v>49</v>
      </c>
      <c r="AF35" s="357"/>
      <c r="AG35" s="358"/>
      <c r="AH35" s="359"/>
    </row>
    <row r="36" spans="1:42" ht="14.25" x14ac:dyDescent="0.45">
      <c r="A36"/>
      <c r="B36" s="385" t="s">
        <v>290</v>
      </c>
      <c r="C36" s="164">
        <v>1</v>
      </c>
      <c r="D36" s="163"/>
      <c r="E36" s="163">
        <v>1</v>
      </c>
      <c r="F36" s="163">
        <v>1</v>
      </c>
      <c r="G36" s="163">
        <v>1</v>
      </c>
      <c r="H36" s="163">
        <v>1</v>
      </c>
      <c r="I36" s="163">
        <v>1</v>
      </c>
      <c r="J36" s="163">
        <v>1</v>
      </c>
      <c r="K36" s="163">
        <v>1</v>
      </c>
      <c r="L36" s="163">
        <v>1</v>
      </c>
      <c r="M36" s="165">
        <v>1</v>
      </c>
      <c r="N36" s="163"/>
      <c r="O36" s="163"/>
      <c r="P36" s="163"/>
      <c r="Q36" s="165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5"/>
      <c r="AF36" s="357" t="s">
        <v>606</v>
      </c>
      <c r="AG36" s="358" t="s">
        <v>602</v>
      </c>
      <c r="AH36" s="359" t="s">
        <v>603</v>
      </c>
    </row>
    <row r="37" spans="1:42" ht="14.25" x14ac:dyDescent="0.45">
      <c r="A37"/>
      <c r="B37" s="385" t="s">
        <v>438</v>
      </c>
      <c r="C37" s="164"/>
      <c r="D37" s="163"/>
      <c r="E37" s="163"/>
      <c r="F37" s="163"/>
      <c r="G37" s="163"/>
      <c r="H37" s="163"/>
      <c r="I37" s="163"/>
      <c r="J37" s="163"/>
      <c r="K37" s="163"/>
      <c r="L37" s="163"/>
      <c r="M37" s="165"/>
      <c r="N37" s="163">
        <v>1</v>
      </c>
      <c r="O37" s="163">
        <v>1</v>
      </c>
      <c r="P37" s="163">
        <v>1</v>
      </c>
      <c r="Q37" s="165">
        <v>1</v>
      </c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5"/>
      <c r="AF37" s="357" t="s">
        <v>597</v>
      </c>
      <c r="AG37" s="358">
        <v>2.1819999999999999</v>
      </c>
      <c r="AH37" s="359">
        <v>0.45829999999999999</v>
      </c>
    </row>
    <row r="38" spans="1:42" ht="14.65" thickBot="1" x14ac:dyDescent="0.5">
      <c r="A38"/>
      <c r="B38" s="385" t="s">
        <v>230</v>
      </c>
      <c r="C38" s="383"/>
      <c r="D38" s="207"/>
      <c r="E38" s="207"/>
      <c r="F38" s="207"/>
      <c r="G38" s="207"/>
      <c r="H38" s="207"/>
      <c r="I38" s="207"/>
      <c r="J38" s="207"/>
      <c r="K38" s="207"/>
      <c r="L38" s="207"/>
      <c r="M38" s="208"/>
      <c r="N38" s="207"/>
      <c r="O38" s="207"/>
      <c r="P38" s="207"/>
      <c r="Q38" s="208"/>
      <c r="R38" s="207">
        <v>1</v>
      </c>
      <c r="S38" s="207">
        <v>1</v>
      </c>
      <c r="T38" s="207">
        <v>0</v>
      </c>
      <c r="U38" s="207">
        <v>0</v>
      </c>
      <c r="V38" s="207">
        <v>1</v>
      </c>
      <c r="W38" s="207">
        <v>1</v>
      </c>
      <c r="X38" s="207">
        <v>1</v>
      </c>
      <c r="Y38" s="207">
        <v>1</v>
      </c>
      <c r="Z38" s="207">
        <v>1</v>
      </c>
      <c r="AA38" s="207">
        <v>1</v>
      </c>
      <c r="AB38" s="207">
        <v>1</v>
      </c>
      <c r="AC38" s="208">
        <v>1</v>
      </c>
      <c r="AF38" s="360" t="s">
        <v>598</v>
      </c>
      <c r="AG38" s="361" t="s">
        <v>607</v>
      </c>
      <c r="AH38" s="362" t="s">
        <v>608</v>
      </c>
    </row>
    <row r="39" spans="1:42" ht="14.25" x14ac:dyDescent="0.4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</row>
    <row r="40" spans="1:42" ht="25.5" x14ac:dyDescent="0.75">
      <c r="A40" s="440" t="s">
        <v>590</v>
      </c>
      <c r="B40" s="440"/>
      <c r="C40" s="440"/>
      <c r="D40" s="440"/>
      <c r="E40" s="440"/>
      <c r="F40" s="440"/>
      <c r="G40" s="440"/>
      <c r="H40" s="440"/>
      <c r="I40" s="440"/>
      <c r="J40" s="440"/>
      <c r="K40" s="440"/>
      <c r="L40" s="440"/>
      <c r="M40" s="440"/>
      <c r="N40" s="440"/>
      <c r="O40" s="440"/>
      <c r="P40" s="440"/>
      <c r="Q40" s="440"/>
      <c r="R40" s="440"/>
    </row>
    <row r="41" spans="1:42" ht="43.9" x14ac:dyDescent="0.5">
      <c r="A41" s="308" t="s">
        <v>492</v>
      </c>
      <c r="B41" s="308" t="s">
        <v>493</v>
      </c>
      <c r="C41" s="308" t="s">
        <v>494</v>
      </c>
      <c r="D41" s="308" t="s">
        <v>495</v>
      </c>
      <c r="E41" s="308" t="s">
        <v>496</v>
      </c>
      <c r="F41" s="308" t="s">
        <v>497</v>
      </c>
      <c r="G41" s="308" t="s">
        <v>498</v>
      </c>
      <c r="H41" s="363" t="s">
        <v>499</v>
      </c>
      <c r="I41" s="308" t="s">
        <v>500</v>
      </c>
      <c r="J41" s="308"/>
      <c r="K41" s="308" t="s">
        <v>502</v>
      </c>
      <c r="L41" s="308" t="s">
        <v>503</v>
      </c>
      <c r="M41" s="308" t="s">
        <v>504</v>
      </c>
      <c r="N41" s="308"/>
      <c r="O41" s="308" t="s">
        <v>505</v>
      </c>
      <c r="P41" s="308" t="s">
        <v>506</v>
      </c>
      <c r="Q41" s="309"/>
      <c r="R41" s="310"/>
    </row>
    <row r="42" spans="1:42" x14ac:dyDescent="0.45">
      <c r="A42" s="311">
        <v>557271</v>
      </c>
      <c r="B42" s="311">
        <v>1</v>
      </c>
      <c r="C42" s="312" t="s">
        <v>337</v>
      </c>
      <c r="D42" s="313">
        <v>44656</v>
      </c>
      <c r="E42" s="314">
        <f t="shared" ref="E42:E105" si="0">(D42-44600)/7</f>
        <v>8</v>
      </c>
      <c r="F42" s="315">
        <f t="shared" ref="F42:F105" si="1">D42-44656</f>
        <v>0</v>
      </c>
      <c r="G42" s="364">
        <f t="shared" ref="G42:G105" si="2">D42-44672</f>
        <v>-16</v>
      </c>
      <c r="H42" s="166" t="s">
        <v>552</v>
      </c>
      <c r="I42" s="365">
        <v>524678</v>
      </c>
      <c r="J42" s="317"/>
      <c r="K42" s="318"/>
      <c r="L42" s="319">
        <v>0</v>
      </c>
      <c r="M42" s="319">
        <v>0</v>
      </c>
      <c r="N42" s="320"/>
      <c r="O42" s="321" t="str">
        <f t="shared" ref="O42:O105" si="3">IF(K42="","",((K42/J42)-1)*100)</f>
        <v/>
      </c>
      <c r="P42" s="322">
        <f t="shared" ref="P42:P105" si="4">IF(L42="","",L42*M42*M42/2)</f>
        <v>0</v>
      </c>
    </row>
    <row r="43" spans="1:42" x14ac:dyDescent="0.45">
      <c r="A43" s="311">
        <v>557272</v>
      </c>
      <c r="B43" s="311">
        <v>2</v>
      </c>
      <c r="C43" s="312" t="s">
        <v>337</v>
      </c>
      <c r="D43" s="313">
        <v>44656</v>
      </c>
      <c r="E43" s="314">
        <f t="shared" si="0"/>
        <v>8</v>
      </c>
      <c r="F43" s="315">
        <f t="shared" si="1"/>
        <v>0</v>
      </c>
      <c r="G43" s="364">
        <f t="shared" si="2"/>
        <v>-16</v>
      </c>
      <c r="H43" s="166" t="s">
        <v>553</v>
      </c>
      <c r="I43" s="365">
        <v>524679</v>
      </c>
      <c r="J43" s="317"/>
      <c r="K43" s="318"/>
      <c r="L43" s="319">
        <v>0</v>
      </c>
      <c r="M43" s="319">
        <v>0</v>
      </c>
      <c r="N43" s="320"/>
      <c r="O43" s="321" t="str">
        <f t="shared" si="3"/>
        <v/>
      </c>
      <c r="P43" s="322">
        <f t="shared" si="4"/>
        <v>0</v>
      </c>
    </row>
    <row r="44" spans="1:42" x14ac:dyDescent="0.45">
      <c r="A44" s="311">
        <v>557274</v>
      </c>
      <c r="B44" s="311">
        <v>4</v>
      </c>
      <c r="C44" s="312" t="s">
        <v>337</v>
      </c>
      <c r="D44" s="313">
        <v>44656</v>
      </c>
      <c r="E44" s="314">
        <f t="shared" si="0"/>
        <v>8</v>
      </c>
      <c r="F44" s="315">
        <f t="shared" si="1"/>
        <v>0</v>
      </c>
      <c r="G44" s="364">
        <f t="shared" si="2"/>
        <v>-16</v>
      </c>
      <c r="H44" s="166" t="s">
        <v>553</v>
      </c>
      <c r="I44" s="365">
        <v>524681</v>
      </c>
      <c r="J44" s="317"/>
      <c r="K44" s="318"/>
      <c r="L44" s="319">
        <v>0</v>
      </c>
      <c r="M44" s="319">
        <v>0</v>
      </c>
      <c r="N44" s="320"/>
      <c r="O44" s="321" t="str">
        <f t="shared" si="3"/>
        <v/>
      </c>
      <c r="P44" s="322">
        <f t="shared" si="4"/>
        <v>0</v>
      </c>
    </row>
    <row r="45" spans="1:42" x14ac:dyDescent="0.45">
      <c r="A45" s="311">
        <v>557275</v>
      </c>
      <c r="B45" s="311">
        <v>0</v>
      </c>
      <c r="C45" s="327" t="s">
        <v>339</v>
      </c>
      <c r="D45" s="313">
        <v>44656</v>
      </c>
      <c r="E45" s="314">
        <f t="shared" si="0"/>
        <v>8</v>
      </c>
      <c r="F45" s="315">
        <f t="shared" si="1"/>
        <v>0</v>
      </c>
      <c r="G45" s="364">
        <f t="shared" si="2"/>
        <v>-16</v>
      </c>
      <c r="H45" s="166" t="s">
        <v>553</v>
      </c>
      <c r="I45" s="365">
        <v>524682</v>
      </c>
      <c r="J45" s="317"/>
      <c r="K45" s="318"/>
      <c r="L45" s="319">
        <v>0</v>
      </c>
      <c r="M45" s="319">
        <v>0</v>
      </c>
      <c r="N45" s="320"/>
      <c r="O45" s="321" t="str">
        <f t="shared" si="3"/>
        <v/>
      </c>
      <c r="P45" s="322">
        <f t="shared" si="4"/>
        <v>0</v>
      </c>
    </row>
    <row r="46" spans="1:42" x14ac:dyDescent="0.45">
      <c r="A46" s="311">
        <v>557276</v>
      </c>
      <c r="B46" s="311">
        <v>1</v>
      </c>
      <c r="C46" s="327" t="s">
        <v>339</v>
      </c>
      <c r="D46" s="313">
        <v>44656</v>
      </c>
      <c r="E46" s="314">
        <f t="shared" si="0"/>
        <v>8</v>
      </c>
      <c r="F46" s="315">
        <f t="shared" si="1"/>
        <v>0</v>
      </c>
      <c r="G46" s="364">
        <f t="shared" si="2"/>
        <v>-16</v>
      </c>
      <c r="H46" s="166" t="s">
        <v>553</v>
      </c>
      <c r="I46" s="365">
        <v>524683</v>
      </c>
      <c r="J46" s="317"/>
      <c r="K46" s="318"/>
      <c r="L46" s="319">
        <v>0</v>
      </c>
      <c r="M46" s="319">
        <v>0</v>
      </c>
      <c r="N46" s="320"/>
      <c r="O46" s="321" t="str">
        <f t="shared" si="3"/>
        <v/>
      </c>
      <c r="P46" s="322">
        <f t="shared" si="4"/>
        <v>0</v>
      </c>
    </row>
    <row r="47" spans="1:42" x14ac:dyDescent="0.45">
      <c r="A47" s="311">
        <v>557277</v>
      </c>
      <c r="B47" s="311">
        <v>2</v>
      </c>
      <c r="C47" s="327" t="s">
        <v>339</v>
      </c>
      <c r="D47" s="313">
        <v>44656</v>
      </c>
      <c r="E47" s="314">
        <f t="shared" si="0"/>
        <v>8</v>
      </c>
      <c r="F47" s="315">
        <f t="shared" si="1"/>
        <v>0</v>
      </c>
      <c r="G47" s="364">
        <f t="shared" si="2"/>
        <v>-16</v>
      </c>
      <c r="H47" s="166" t="s">
        <v>553</v>
      </c>
      <c r="I47" s="365">
        <v>524684</v>
      </c>
      <c r="J47" s="317"/>
      <c r="K47" s="318"/>
      <c r="L47" s="319">
        <v>0</v>
      </c>
      <c r="M47" s="319">
        <v>0</v>
      </c>
      <c r="N47" s="320"/>
      <c r="O47" s="321" t="str">
        <f t="shared" si="3"/>
        <v/>
      </c>
      <c r="P47" s="322">
        <f t="shared" si="4"/>
        <v>0</v>
      </c>
    </row>
    <row r="48" spans="1:42" x14ac:dyDescent="0.45">
      <c r="A48" s="311">
        <v>557278</v>
      </c>
      <c r="B48" s="311">
        <v>3</v>
      </c>
      <c r="C48" s="327" t="s">
        <v>339</v>
      </c>
      <c r="D48" s="313">
        <v>44656</v>
      </c>
      <c r="E48" s="314">
        <f t="shared" si="0"/>
        <v>8</v>
      </c>
      <c r="F48" s="315">
        <f t="shared" si="1"/>
        <v>0</v>
      </c>
      <c r="G48" s="364">
        <f t="shared" si="2"/>
        <v>-16</v>
      </c>
      <c r="H48" s="166" t="s">
        <v>553</v>
      </c>
      <c r="I48" s="365">
        <v>524685</v>
      </c>
      <c r="J48" s="317"/>
      <c r="K48" s="318"/>
      <c r="L48" s="319">
        <v>0</v>
      </c>
      <c r="M48" s="319">
        <v>0</v>
      </c>
      <c r="N48" s="320"/>
      <c r="O48" s="321" t="str">
        <f t="shared" si="3"/>
        <v/>
      </c>
      <c r="P48" s="322">
        <f t="shared" si="4"/>
        <v>0</v>
      </c>
    </row>
    <row r="49" spans="1:18" x14ac:dyDescent="0.45">
      <c r="A49" s="311">
        <v>557279</v>
      </c>
      <c r="B49" s="311">
        <v>4</v>
      </c>
      <c r="C49" s="327" t="s">
        <v>339</v>
      </c>
      <c r="D49" s="313">
        <v>44656</v>
      </c>
      <c r="E49" s="314">
        <f t="shared" si="0"/>
        <v>8</v>
      </c>
      <c r="F49" s="315">
        <f t="shared" si="1"/>
        <v>0</v>
      </c>
      <c r="G49" s="364">
        <f t="shared" si="2"/>
        <v>-16</v>
      </c>
      <c r="H49" s="166" t="s">
        <v>551</v>
      </c>
      <c r="I49" s="365">
        <v>524686</v>
      </c>
      <c r="J49" s="317"/>
      <c r="K49" s="318"/>
      <c r="L49" s="319">
        <v>0</v>
      </c>
      <c r="M49" s="319">
        <v>0</v>
      </c>
      <c r="N49" s="320"/>
      <c r="O49" s="321" t="str">
        <f t="shared" si="3"/>
        <v/>
      </c>
      <c r="P49" s="322">
        <f t="shared" si="4"/>
        <v>0</v>
      </c>
      <c r="R49" s="109"/>
    </row>
    <row r="50" spans="1:18" x14ac:dyDescent="0.45">
      <c r="A50" s="311">
        <v>557280</v>
      </c>
      <c r="B50" s="311">
        <v>0</v>
      </c>
      <c r="C50" s="328" t="s">
        <v>341</v>
      </c>
      <c r="D50" s="313">
        <v>44656</v>
      </c>
      <c r="E50" s="314">
        <f t="shared" si="0"/>
        <v>8</v>
      </c>
      <c r="F50" s="315">
        <f t="shared" si="1"/>
        <v>0</v>
      </c>
      <c r="G50" s="364">
        <f t="shared" si="2"/>
        <v>-16</v>
      </c>
      <c r="H50" s="166" t="s">
        <v>553</v>
      </c>
      <c r="I50" s="365">
        <v>524687</v>
      </c>
      <c r="J50" s="317"/>
      <c r="K50" s="318"/>
      <c r="L50" s="319">
        <v>0</v>
      </c>
      <c r="M50" s="319">
        <v>0</v>
      </c>
      <c r="N50" s="320"/>
      <c r="O50" s="321" t="str">
        <f t="shared" si="3"/>
        <v/>
      </c>
      <c r="P50" s="322">
        <f t="shared" si="4"/>
        <v>0</v>
      </c>
      <c r="R50" s="109"/>
    </row>
    <row r="51" spans="1:18" x14ac:dyDescent="0.45">
      <c r="A51" s="311">
        <v>557284</v>
      </c>
      <c r="B51" s="311">
        <v>4</v>
      </c>
      <c r="C51" s="328" t="s">
        <v>341</v>
      </c>
      <c r="D51" s="313">
        <v>44656</v>
      </c>
      <c r="E51" s="314">
        <f t="shared" si="0"/>
        <v>8</v>
      </c>
      <c r="F51" s="315">
        <f t="shared" si="1"/>
        <v>0</v>
      </c>
      <c r="G51" s="364">
        <f t="shared" si="2"/>
        <v>-16</v>
      </c>
      <c r="H51" s="166" t="s">
        <v>552</v>
      </c>
      <c r="I51" s="365">
        <v>524691</v>
      </c>
      <c r="J51" s="317"/>
      <c r="K51" s="318"/>
      <c r="L51" s="319">
        <v>0</v>
      </c>
      <c r="M51" s="319">
        <v>0</v>
      </c>
      <c r="N51" s="320"/>
      <c r="O51" s="321" t="str">
        <f t="shared" si="3"/>
        <v/>
      </c>
      <c r="P51" s="322">
        <f t="shared" si="4"/>
        <v>0</v>
      </c>
    </row>
    <row r="52" spans="1:18" x14ac:dyDescent="0.45">
      <c r="A52" s="311">
        <v>557286</v>
      </c>
      <c r="B52" s="311">
        <v>1</v>
      </c>
      <c r="C52" s="329" t="s">
        <v>342</v>
      </c>
      <c r="D52" s="313">
        <v>44656</v>
      </c>
      <c r="E52" s="314">
        <f t="shared" si="0"/>
        <v>8</v>
      </c>
      <c r="F52" s="315">
        <f t="shared" si="1"/>
        <v>0</v>
      </c>
      <c r="G52" s="364">
        <f t="shared" si="2"/>
        <v>-16</v>
      </c>
      <c r="H52" s="166" t="s">
        <v>552</v>
      </c>
      <c r="I52" s="365">
        <v>524693</v>
      </c>
      <c r="J52" s="317"/>
      <c r="K52" s="318"/>
      <c r="L52" s="319">
        <v>0</v>
      </c>
      <c r="M52" s="319">
        <v>0</v>
      </c>
      <c r="N52" s="320"/>
      <c r="O52" s="321" t="str">
        <f t="shared" si="3"/>
        <v/>
      </c>
      <c r="P52" s="322">
        <f t="shared" si="4"/>
        <v>0</v>
      </c>
    </row>
    <row r="53" spans="1:18" x14ac:dyDescent="0.45">
      <c r="A53" s="311">
        <v>557287</v>
      </c>
      <c r="B53" s="311">
        <v>2</v>
      </c>
      <c r="C53" s="329" t="s">
        <v>342</v>
      </c>
      <c r="D53" s="313">
        <v>44656</v>
      </c>
      <c r="E53" s="314">
        <f t="shared" si="0"/>
        <v>8</v>
      </c>
      <c r="F53" s="315">
        <f t="shared" si="1"/>
        <v>0</v>
      </c>
      <c r="G53" s="364">
        <f t="shared" si="2"/>
        <v>-16</v>
      </c>
      <c r="H53" s="166" t="s">
        <v>553</v>
      </c>
      <c r="I53" s="365">
        <v>524694</v>
      </c>
      <c r="J53" s="317"/>
      <c r="K53" s="318"/>
      <c r="L53" s="319">
        <v>0</v>
      </c>
      <c r="M53" s="319">
        <v>0</v>
      </c>
      <c r="N53" s="320"/>
      <c r="O53" s="321" t="str">
        <f t="shared" si="3"/>
        <v/>
      </c>
      <c r="P53" s="322">
        <f t="shared" si="4"/>
        <v>0</v>
      </c>
    </row>
    <row r="54" spans="1:18" x14ac:dyDescent="0.45">
      <c r="A54" s="311">
        <v>557288</v>
      </c>
      <c r="B54" s="311">
        <v>3</v>
      </c>
      <c r="C54" s="329" t="s">
        <v>342</v>
      </c>
      <c r="D54" s="313">
        <v>44656</v>
      </c>
      <c r="E54" s="314">
        <f t="shared" si="0"/>
        <v>8</v>
      </c>
      <c r="F54" s="315">
        <f t="shared" si="1"/>
        <v>0</v>
      </c>
      <c r="G54" s="364">
        <f t="shared" si="2"/>
        <v>-16</v>
      </c>
      <c r="H54" s="166" t="s">
        <v>552</v>
      </c>
      <c r="I54" s="365">
        <v>524695</v>
      </c>
      <c r="J54" s="317"/>
      <c r="K54" s="318"/>
      <c r="L54" s="319">
        <v>0</v>
      </c>
      <c r="M54" s="319">
        <v>0</v>
      </c>
      <c r="N54" s="320"/>
      <c r="O54" s="321" t="str">
        <f t="shared" si="3"/>
        <v/>
      </c>
      <c r="P54" s="322">
        <f t="shared" si="4"/>
        <v>0</v>
      </c>
    </row>
    <row r="55" spans="1:18" x14ac:dyDescent="0.45">
      <c r="A55" s="311">
        <v>557290</v>
      </c>
      <c r="B55" s="311">
        <v>0</v>
      </c>
      <c r="C55" s="330" t="s">
        <v>343</v>
      </c>
      <c r="D55" s="313">
        <v>44656</v>
      </c>
      <c r="E55" s="314">
        <f t="shared" si="0"/>
        <v>8</v>
      </c>
      <c r="F55" s="315">
        <f t="shared" si="1"/>
        <v>0</v>
      </c>
      <c r="G55" s="364">
        <f t="shared" si="2"/>
        <v>-16</v>
      </c>
      <c r="H55" s="166" t="s">
        <v>553</v>
      </c>
      <c r="I55" s="365">
        <v>524697</v>
      </c>
      <c r="J55" s="317"/>
      <c r="K55" s="318"/>
      <c r="L55" s="319">
        <v>0</v>
      </c>
      <c r="M55" s="319">
        <v>0</v>
      </c>
      <c r="N55" s="320"/>
      <c r="O55" s="321" t="str">
        <f t="shared" si="3"/>
        <v/>
      </c>
      <c r="P55" s="322">
        <f t="shared" si="4"/>
        <v>0</v>
      </c>
    </row>
    <row r="56" spans="1:18" x14ac:dyDescent="0.45">
      <c r="A56" s="311">
        <v>557291</v>
      </c>
      <c r="B56" s="311">
        <v>1</v>
      </c>
      <c r="C56" s="330" t="s">
        <v>343</v>
      </c>
      <c r="D56" s="313">
        <v>44656</v>
      </c>
      <c r="E56" s="314">
        <f t="shared" si="0"/>
        <v>8</v>
      </c>
      <c r="F56" s="315">
        <f t="shared" si="1"/>
        <v>0</v>
      </c>
      <c r="G56" s="364">
        <f t="shared" si="2"/>
        <v>-16</v>
      </c>
      <c r="H56" s="166" t="s">
        <v>552</v>
      </c>
      <c r="I56" s="365">
        <v>524698</v>
      </c>
      <c r="J56" s="317"/>
      <c r="K56" s="318"/>
      <c r="L56" s="319">
        <v>0</v>
      </c>
      <c r="M56" s="319">
        <v>0</v>
      </c>
      <c r="N56" s="320"/>
      <c r="O56" s="321" t="str">
        <f t="shared" si="3"/>
        <v/>
      </c>
      <c r="P56" s="322">
        <f t="shared" si="4"/>
        <v>0</v>
      </c>
    </row>
    <row r="57" spans="1:18" x14ac:dyDescent="0.45">
      <c r="A57" s="311">
        <v>557292</v>
      </c>
      <c r="B57" s="311">
        <v>2</v>
      </c>
      <c r="C57" s="330" t="s">
        <v>343</v>
      </c>
      <c r="D57" s="313">
        <v>44656</v>
      </c>
      <c r="E57" s="314">
        <f t="shared" si="0"/>
        <v>8</v>
      </c>
      <c r="F57" s="315">
        <f t="shared" si="1"/>
        <v>0</v>
      </c>
      <c r="G57" s="364">
        <f t="shared" si="2"/>
        <v>-16</v>
      </c>
      <c r="H57" s="166" t="s">
        <v>551</v>
      </c>
      <c r="I57" s="365">
        <v>524699</v>
      </c>
      <c r="J57" s="317"/>
      <c r="K57" s="318"/>
      <c r="L57" s="319">
        <v>0</v>
      </c>
      <c r="M57" s="319">
        <v>0</v>
      </c>
      <c r="N57" s="320"/>
      <c r="O57" s="321" t="str">
        <f t="shared" si="3"/>
        <v/>
      </c>
      <c r="P57" s="322">
        <f t="shared" si="4"/>
        <v>0</v>
      </c>
    </row>
    <row r="58" spans="1:18" x14ac:dyDescent="0.45">
      <c r="A58" s="311">
        <v>557293</v>
      </c>
      <c r="B58" s="311">
        <v>3</v>
      </c>
      <c r="C58" s="330" t="s">
        <v>343</v>
      </c>
      <c r="D58" s="313">
        <v>44656</v>
      </c>
      <c r="E58" s="314">
        <f t="shared" si="0"/>
        <v>8</v>
      </c>
      <c r="F58" s="315">
        <f t="shared" si="1"/>
        <v>0</v>
      </c>
      <c r="G58" s="364">
        <f t="shared" si="2"/>
        <v>-16</v>
      </c>
      <c r="H58" s="166" t="s">
        <v>552</v>
      </c>
      <c r="I58" s="365">
        <v>524700</v>
      </c>
      <c r="J58" s="317"/>
      <c r="K58" s="318"/>
      <c r="L58" s="319">
        <v>0</v>
      </c>
      <c r="M58" s="319">
        <v>0</v>
      </c>
      <c r="N58" s="320"/>
      <c r="O58" s="321" t="str">
        <f t="shared" si="3"/>
        <v/>
      </c>
      <c r="P58" s="322">
        <f t="shared" si="4"/>
        <v>0</v>
      </c>
    </row>
    <row r="59" spans="1:18" x14ac:dyDescent="0.45">
      <c r="A59" s="311">
        <v>557294</v>
      </c>
      <c r="B59" s="311">
        <v>4</v>
      </c>
      <c r="C59" s="330" t="s">
        <v>343</v>
      </c>
      <c r="D59" s="313">
        <v>44656</v>
      </c>
      <c r="E59" s="314">
        <f t="shared" si="0"/>
        <v>8</v>
      </c>
      <c r="F59" s="315">
        <f t="shared" si="1"/>
        <v>0</v>
      </c>
      <c r="G59" s="364">
        <f t="shared" si="2"/>
        <v>-16</v>
      </c>
      <c r="H59" s="166" t="s">
        <v>551</v>
      </c>
      <c r="I59" s="365">
        <v>524701</v>
      </c>
      <c r="J59" s="317"/>
      <c r="K59" s="318"/>
      <c r="L59" s="319">
        <v>0</v>
      </c>
      <c r="M59" s="319">
        <v>0</v>
      </c>
      <c r="N59" s="320"/>
      <c r="O59" s="321" t="str">
        <f t="shared" si="3"/>
        <v/>
      </c>
      <c r="P59" s="322">
        <f t="shared" si="4"/>
        <v>0</v>
      </c>
    </row>
    <row r="60" spans="1:18" x14ac:dyDescent="0.45">
      <c r="A60" s="311">
        <v>557295</v>
      </c>
      <c r="B60" s="311">
        <v>0</v>
      </c>
      <c r="C60" s="331" t="s">
        <v>344</v>
      </c>
      <c r="D60" s="313">
        <v>44656</v>
      </c>
      <c r="E60" s="314">
        <f t="shared" si="0"/>
        <v>8</v>
      </c>
      <c r="F60" s="315">
        <f t="shared" si="1"/>
        <v>0</v>
      </c>
      <c r="G60" s="364">
        <f t="shared" si="2"/>
        <v>-16</v>
      </c>
      <c r="H60" s="166" t="s">
        <v>551</v>
      </c>
      <c r="I60" s="365">
        <v>524702</v>
      </c>
      <c r="J60" s="317"/>
      <c r="K60" s="318"/>
      <c r="L60" s="319">
        <v>0</v>
      </c>
      <c r="M60" s="319">
        <v>0</v>
      </c>
      <c r="N60" s="320"/>
      <c r="O60" s="321" t="str">
        <f t="shared" si="3"/>
        <v/>
      </c>
      <c r="P60" s="322">
        <f t="shared" si="4"/>
        <v>0</v>
      </c>
    </row>
    <row r="61" spans="1:18" x14ac:dyDescent="0.45">
      <c r="A61" s="311">
        <v>557299</v>
      </c>
      <c r="B61" s="311">
        <v>4</v>
      </c>
      <c r="C61" s="331" t="s">
        <v>344</v>
      </c>
      <c r="D61" s="313">
        <v>44656</v>
      </c>
      <c r="E61" s="314">
        <f t="shared" si="0"/>
        <v>8</v>
      </c>
      <c r="F61" s="315">
        <f t="shared" si="1"/>
        <v>0</v>
      </c>
      <c r="G61" s="364">
        <f t="shared" si="2"/>
        <v>-16</v>
      </c>
      <c r="H61" s="166" t="s">
        <v>553</v>
      </c>
      <c r="I61" s="365">
        <v>524706</v>
      </c>
      <c r="J61" s="317"/>
      <c r="K61" s="318"/>
      <c r="L61" s="319">
        <v>0</v>
      </c>
      <c r="M61" s="319">
        <v>0</v>
      </c>
      <c r="N61" s="320"/>
      <c r="O61" s="321" t="str">
        <f t="shared" si="3"/>
        <v/>
      </c>
      <c r="P61" s="322">
        <f t="shared" si="4"/>
        <v>0</v>
      </c>
    </row>
    <row r="62" spans="1:18" x14ac:dyDescent="0.45">
      <c r="A62" s="311">
        <v>557301</v>
      </c>
      <c r="B62" s="311">
        <v>1</v>
      </c>
      <c r="C62" s="329" t="s">
        <v>345</v>
      </c>
      <c r="D62" s="313">
        <v>44656</v>
      </c>
      <c r="E62" s="314">
        <f t="shared" si="0"/>
        <v>8</v>
      </c>
      <c r="F62" s="315">
        <f t="shared" si="1"/>
        <v>0</v>
      </c>
      <c r="G62" s="364">
        <f t="shared" si="2"/>
        <v>-16</v>
      </c>
      <c r="H62" s="166" t="s">
        <v>552</v>
      </c>
      <c r="I62" s="365">
        <v>524697</v>
      </c>
      <c r="J62" s="317"/>
      <c r="K62" s="318"/>
      <c r="L62" s="319">
        <v>0</v>
      </c>
      <c r="M62" s="319">
        <v>0</v>
      </c>
      <c r="N62" s="320"/>
      <c r="O62" s="321" t="str">
        <f t="shared" si="3"/>
        <v/>
      </c>
      <c r="P62" s="322">
        <f t="shared" si="4"/>
        <v>0</v>
      </c>
    </row>
    <row r="63" spans="1:18" x14ac:dyDescent="0.45">
      <c r="A63" s="311">
        <v>557302</v>
      </c>
      <c r="B63" s="311">
        <v>2</v>
      </c>
      <c r="C63" s="329" t="s">
        <v>345</v>
      </c>
      <c r="D63" s="313">
        <v>44656</v>
      </c>
      <c r="E63" s="314">
        <f t="shared" si="0"/>
        <v>8</v>
      </c>
      <c r="F63" s="315">
        <f t="shared" si="1"/>
        <v>0</v>
      </c>
      <c r="G63" s="364">
        <f t="shared" si="2"/>
        <v>-16</v>
      </c>
      <c r="H63" s="166" t="s">
        <v>552</v>
      </c>
      <c r="I63" s="365">
        <v>524698</v>
      </c>
      <c r="J63" s="317"/>
      <c r="K63" s="318"/>
      <c r="L63" s="319">
        <v>0</v>
      </c>
      <c r="M63" s="319">
        <v>0</v>
      </c>
      <c r="N63" s="320"/>
      <c r="O63" s="321" t="str">
        <f t="shared" si="3"/>
        <v/>
      </c>
      <c r="P63" s="322">
        <f t="shared" si="4"/>
        <v>0</v>
      </c>
    </row>
    <row r="64" spans="1:18" x14ac:dyDescent="0.45">
      <c r="A64" s="311">
        <v>557304</v>
      </c>
      <c r="B64" s="311">
        <v>4</v>
      </c>
      <c r="C64" s="329" t="s">
        <v>345</v>
      </c>
      <c r="D64" s="313">
        <v>44656</v>
      </c>
      <c r="E64" s="314">
        <f t="shared" si="0"/>
        <v>8</v>
      </c>
      <c r="F64" s="315">
        <f t="shared" si="1"/>
        <v>0</v>
      </c>
      <c r="G64" s="364">
        <f t="shared" si="2"/>
        <v>-16</v>
      </c>
      <c r="H64" s="166" t="s">
        <v>552</v>
      </c>
      <c r="I64" s="365">
        <v>524700</v>
      </c>
      <c r="J64" s="317"/>
      <c r="K64" s="318"/>
      <c r="L64" s="319">
        <v>0</v>
      </c>
      <c r="M64" s="319">
        <v>0</v>
      </c>
      <c r="N64" s="320"/>
      <c r="O64" s="321" t="str">
        <f t="shared" si="3"/>
        <v/>
      </c>
      <c r="P64" s="322">
        <f t="shared" si="4"/>
        <v>0</v>
      </c>
    </row>
    <row r="65" spans="1:18" x14ac:dyDescent="0.45">
      <c r="A65" s="311">
        <v>557305</v>
      </c>
      <c r="B65" s="311">
        <v>0</v>
      </c>
      <c r="C65" s="330" t="s">
        <v>346</v>
      </c>
      <c r="D65" s="313">
        <v>44656</v>
      </c>
      <c r="E65" s="314">
        <f t="shared" si="0"/>
        <v>8</v>
      </c>
      <c r="F65" s="315">
        <f t="shared" si="1"/>
        <v>0</v>
      </c>
      <c r="G65" s="364">
        <f t="shared" si="2"/>
        <v>-16</v>
      </c>
      <c r="H65" s="375" t="s">
        <v>552</v>
      </c>
      <c r="I65" s="311">
        <v>524701</v>
      </c>
      <c r="J65" s="317"/>
      <c r="K65" s="318"/>
      <c r="L65" s="319">
        <v>0</v>
      </c>
      <c r="M65" s="319">
        <v>0</v>
      </c>
      <c r="N65" s="320"/>
      <c r="O65" s="321" t="str">
        <f t="shared" si="3"/>
        <v/>
      </c>
      <c r="P65" s="322">
        <f t="shared" si="4"/>
        <v>0</v>
      </c>
    </row>
    <row r="66" spans="1:18" x14ac:dyDescent="0.45">
      <c r="A66" s="311">
        <v>557306</v>
      </c>
      <c r="B66" s="311">
        <v>1</v>
      </c>
      <c r="C66" s="331" t="s">
        <v>346</v>
      </c>
      <c r="D66" s="313">
        <v>44656</v>
      </c>
      <c r="E66" s="314">
        <f t="shared" si="0"/>
        <v>8</v>
      </c>
      <c r="F66" s="315">
        <f t="shared" si="1"/>
        <v>0</v>
      </c>
      <c r="G66" s="364">
        <f t="shared" si="2"/>
        <v>-16</v>
      </c>
      <c r="H66" s="166" t="s">
        <v>553</v>
      </c>
      <c r="I66" s="365">
        <v>524702</v>
      </c>
      <c r="J66" s="317"/>
      <c r="K66" s="318"/>
      <c r="L66" s="319">
        <v>0</v>
      </c>
      <c r="M66" s="319">
        <v>0</v>
      </c>
      <c r="N66" s="320"/>
      <c r="O66" s="321" t="str">
        <f t="shared" si="3"/>
        <v/>
      </c>
      <c r="P66" s="322">
        <f t="shared" si="4"/>
        <v>0</v>
      </c>
    </row>
    <row r="67" spans="1:18" x14ac:dyDescent="0.45">
      <c r="A67" s="311">
        <v>557308</v>
      </c>
      <c r="B67" s="311">
        <v>3</v>
      </c>
      <c r="C67" s="331" t="s">
        <v>346</v>
      </c>
      <c r="D67" s="313">
        <v>44656</v>
      </c>
      <c r="E67" s="314">
        <f t="shared" si="0"/>
        <v>8</v>
      </c>
      <c r="F67" s="315">
        <f t="shared" si="1"/>
        <v>0</v>
      </c>
      <c r="G67" s="364">
        <f t="shared" si="2"/>
        <v>-16</v>
      </c>
      <c r="H67" s="166" t="s">
        <v>552</v>
      </c>
      <c r="I67" s="365">
        <v>524704</v>
      </c>
      <c r="J67" s="317"/>
      <c r="K67" s="318"/>
      <c r="L67" s="319">
        <v>0</v>
      </c>
      <c r="M67" s="319">
        <v>0</v>
      </c>
      <c r="N67" s="320"/>
      <c r="O67" s="321" t="str">
        <f t="shared" si="3"/>
        <v/>
      </c>
      <c r="P67" s="322">
        <f t="shared" si="4"/>
        <v>0</v>
      </c>
    </row>
    <row r="68" spans="1:18" x14ac:dyDescent="0.45">
      <c r="A68" s="311">
        <v>557309</v>
      </c>
      <c r="B68" s="311">
        <v>4</v>
      </c>
      <c r="C68" s="331" t="s">
        <v>346</v>
      </c>
      <c r="D68" s="313">
        <v>44656</v>
      </c>
      <c r="E68" s="314">
        <f t="shared" si="0"/>
        <v>8</v>
      </c>
      <c r="F68" s="315">
        <f t="shared" si="1"/>
        <v>0</v>
      </c>
      <c r="G68" s="364">
        <f t="shared" si="2"/>
        <v>-16</v>
      </c>
      <c r="H68" s="166" t="s">
        <v>553</v>
      </c>
      <c r="I68" s="365">
        <v>524705</v>
      </c>
      <c r="J68" s="317"/>
      <c r="K68" s="318"/>
      <c r="L68" s="319">
        <v>0</v>
      </c>
      <c r="M68" s="319">
        <v>0</v>
      </c>
      <c r="N68" s="320"/>
      <c r="O68" s="321" t="str">
        <f t="shared" si="3"/>
        <v/>
      </c>
      <c r="P68" s="322">
        <f t="shared" si="4"/>
        <v>0</v>
      </c>
    </row>
    <row r="69" spans="1:18" x14ac:dyDescent="0.45">
      <c r="A69" s="311">
        <v>557271</v>
      </c>
      <c r="B69" s="311">
        <v>1</v>
      </c>
      <c r="C69" s="312" t="s">
        <v>337</v>
      </c>
      <c r="D69" s="313">
        <v>44666</v>
      </c>
      <c r="E69" s="314">
        <f t="shared" si="0"/>
        <v>9.4285714285714288</v>
      </c>
      <c r="F69" s="315">
        <f t="shared" si="1"/>
        <v>10</v>
      </c>
      <c r="G69" s="364">
        <f t="shared" si="2"/>
        <v>-6</v>
      </c>
      <c r="H69" s="166" t="s">
        <v>552</v>
      </c>
      <c r="I69" s="365">
        <v>524678</v>
      </c>
      <c r="J69" s="318">
        <v>23.2</v>
      </c>
      <c r="K69" s="318">
        <v>23.2</v>
      </c>
      <c r="L69" s="319">
        <v>0</v>
      </c>
      <c r="M69" s="319">
        <v>0</v>
      </c>
      <c r="N69" s="320"/>
      <c r="O69" s="321">
        <f t="shared" si="3"/>
        <v>0</v>
      </c>
      <c r="P69" s="322">
        <f t="shared" si="4"/>
        <v>0</v>
      </c>
    </row>
    <row r="70" spans="1:18" x14ac:dyDescent="0.45">
      <c r="A70" s="311">
        <v>557272</v>
      </c>
      <c r="B70" s="311">
        <v>2</v>
      </c>
      <c r="C70" s="312" t="s">
        <v>337</v>
      </c>
      <c r="D70" s="313">
        <v>44666</v>
      </c>
      <c r="E70" s="314">
        <f t="shared" si="0"/>
        <v>9.4285714285714288</v>
      </c>
      <c r="F70" s="315">
        <f t="shared" si="1"/>
        <v>10</v>
      </c>
      <c r="G70" s="364">
        <f t="shared" si="2"/>
        <v>-6</v>
      </c>
      <c r="H70" s="366" t="s">
        <v>553</v>
      </c>
      <c r="I70" s="365">
        <v>524679</v>
      </c>
      <c r="J70" s="318">
        <v>22.4</v>
      </c>
      <c r="K70" s="318">
        <v>22.4</v>
      </c>
      <c r="L70" s="319">
        <v>3.4</v>
      </c>
      <c r="M70" s="319">
        <v>2.2999999999999998</v>
      </c>
      <c r="N70" s="320"/>
      <c r="O70" s="321">
        <f t="shared" si="3"/>
        <v>0</v>
      </c>
      <c r="P70" s="322">
        <f t="shared" si="4"/>
        <v>8.9929999999999986</v>
      </c>
    </row>
    <row r="71" spans="1:18" x14ac:dyDescent="0.45">
      <c r="A71" s="367">
        <v>557274</v>
      </c>
      <c r="B71" s="367">
        <v>4</v>
      </c>
      <c r="C71" s="380" t="s">
        <v>337</v>
      </c>
      <c r="D71" s="313">
        <v>44666</v>
      </c>
      <c r="E71" s="314">
        <f t="shared" si="0"/>
        <v>9.4285714285714288</v>
      </c>
      <c r="F71" s="315">
        <f t="shared" si="1"/>
        <v>10</v>
      </c>
      <c r="G71" s="364">
        <f t="shared" si="2"/>
        <v>-6</v>
      </c>
      <c r="H71" s="166" t="s">
        <v>553</v>
      </c>
      <c r="I71" s="369">
        <v>524681</v>
      </c>
      <c r="J71" s="370">
        <v>24.2</v>
      </c>
      <c r="K71" s="370">
        <v>24.2</v>
      </c>
      <c r="L71" s="371">
        <v>0</v>
      </c>
      <c r="M71" s="371">
        <v>0</v>
      </c>
      <c r="N71" s="372"/>
      <c r="O71" s="373">
        <f t="shared" si="3"/>
        <v>0</v>
      </c>
      <c r="P71" s="374">
        <f t="shared" si="4"/>
        <v>0</v>
      </c>
    </row>
    <row r="72" spans="1:18" x14ac:dyDescent="0.45">
      <c r="A72" s="311">
        <v>557275</v>
      </c>
      <c r="B72" s="311">
        <v>0</v>
      </c>
      <c r="C72" s="327" t="s">
        <v>339</v>
      </c>
      <c r="D72" s="313">
        <v>44666</v>
      </c>
      <c r="E72" s="314">
        <f t="shared" si="0"/>
        <v>9.4285714285714288</v>
      </c>
      <c r="F72" s="315">
        <f t="shared" si="1"/>
        <v>10</v>
      </c>
      <c r="G72" s="364">
        <f t="shared" si="2"/>
        <v>-6</v>
      </c>
      <c r="H72" s="166" t="s">
        <v>553</v>
      </c>
      <c r="I72" s="365">
        <v>524682</v>
      </c>
      <c r="J72" s="318">
        <v>20.7</v>
      </c>
      <c r="K72" s="318">
        <v>20.7</v>
      </c>
      <c r="L72" s="319">
        <v>4.9000000000000004</v>
      </c>
      <c r="M72" s="319">
        <v>3.2</v>
      </c>
      <c r="N72" s="320"/>
      <c r="O72" s="321">
        <f t="shared" si="3"/>
        <v>0</v>
      </c>
      <c r="P72" s="322">
        <f t="shared" si="4"/>
        <v>25.088000000000005</v>
      </c>
    </row>
    <row r="73" spans="1:18" x14ac:dyDescent="0.45">
      <c r="A73" s="311">
        <v>557276</v>
      </c>
      <c r="B73" s="311">
        <v>1</v>
      </c>
      <c r="C73" s="327" t="s">
        <v>339</v>
      </c>
      <c r="D73" s="313">
        <v>44666</v>
      </c>
      <c r="E73" s="314">
        <f t="shared" si="0"/>
        <v>9.4285714285714288</v>
      </c>
      <c r="F73" s="315">
        <f t="shared" si="1"/>
        <v>10</v>
      </c>
      <c r="G73" s="364">
        <f t="shared" si="2"/>
        <v>-6</v>
      </c>
      <c r="H73" s="166" t="s">
        <v>553</v>
      </c>
      <c r="I73" s="365">
        <v>524683</v>
      </c>
      <c r="J73" s="318">
        <v>21.8</v>
      </c>
      <c r="K73" s="318">
        <v>21.8</v>
      </c>
      <c r="L73" s="319">
        <v>3.3</v>
      </c>
      <c r="M73" s="319">
        <v>4.5</v>
      </c>
      <c r="N73" s="320"/>
      <c r="O73" s="321">
        <f t="shared" si="3"/>
        <v>0</v>
      </c>
      <c r="P73" s="322">
        <f t="shared" si="4"/>
        <v>33.412500000000001</v>
      </c>
    </row>
    <row r="74" spans="1:18" x14ac:dyDescent="0.45">
      <c r="A74" s="311">
        <v>557277</v>
      </c>
      <c r="B74" s="311">
        <v>2</v>
      </c>
      <c r="C74" s="327" t="s">
        <v>339</v>
      </c>
      <c r="D74" s="313">
        <v>44666</v>
      </c>
      <c r="E74" s="314">
        <f t="shared" si="0"/>
        <v>9.4285714285714288</v>
      </c>
      <c r="F74" s="315">
        <f t="shared" si="1"/>
        <v>10</v>
      </c>
      <c r="G74" s="364">
        <f t="shared" si="2"/>
        <v>-6</v>
      </c>
      <c r="H74" s="166" t="s">
        <v>553</v>
      </c>
      <c r="I74" s="365">
        <v>524684</v>
      </c>
      <c r="J74" s="318">
        <v>24.6</v>
      </c>
      <c r="K74" s="318">
        <v>24.6</v>
      </c>
      <c r="L74" s="319">
        <v>4.0999999999999996</v>
      </c>
      <c r="M74" s="319">
        <v>3.7</v>
      </c>
      <c r="N74" s="320"/>
      <c r="O74" s="321">
        <f t="shared" si="3"/>
        <v>0</v>
      </c>
      <c r="P74" s="322">
        <f t="shared" si="4"/>
        <v>28.064500000000002</v>
      </c>
    </row>
    <row r="75" spans="1:18" x14ac:dyDescent="0.45">
      <c r="A75" s="311">
        <v>557278</v>
      </c>
      <c r="B75" s="311">
        <v>3</v>
      </c>
      <c r="C75" s="327" t="s">
        <v>339</v>
      </c>
      <c r="D75" s="313">
        <v>44666</v>
      </c>
      <c r="E75" s="314">
        <f t="shared" si="0"/>
        <v>9.4285714285714288</v>
      </c>
      <c r="F75" s="315">
        <f t="shared" si="1"/>
        <v>10</v>
      </c>
      <c r="G75" s="364">
        <f t="shared" si="2"/>
        <v>-6</v>
      </c>
      <c r="H75" s="166" t="s">
        <v>553</v>
      </c>
      <c r="I75" s="365">
        <v>524685</v>
      </c>
      <c r="J75" s="318">
        <v>22.6</v>
      </c>
      <c r="K75" s="318">
        <v>22.6</v>
      </c>
      <c r="L75" s="319">
        <v>0</v>
      </c>
      <c r="M75" s="319">
        <v>0</v>
      </c>
      <c r="N75" s="320"/>
      <c r="O75" s="321">
        <f t="shared" si="3"/>
        <v>0</v>
      </c>
      <c r="P75" s="322">
        <f t="shared" si="4"/>
        <v>0</v>
      </c>
    </row>
    <row r="76" spans="1:18" x14ac:dyDescent="0.45">
      <c r="A76" s="311">
        <v>557279</v>
      </c>
      <c r="B76" s="311">
        <v>4</v>
      </c>
      <c r="C76" s="327" t="s">
        <v>339</v>
      </c>
      <c r="D76" s="313">
        <v>44666</v>
      </c>
      <c r="E76" s="314">
        <f t="shared" si="0"/>
        <v>9.4285714285714288</v>
      </c>
      <c r="F76" s="315">
        <f t="shared" si="1"/>
        <v>10</v>
      </c>
      <c r="G76" s="364">
        <f t="shared" si="2"/>
        <v>-6</v>
      </c>
      <c r="H76" s="166" t="s">
        <v>551</v>
      </c>
      <c r="I76" s="365">
        <v>524686</v>
      </c>
      <c r="J76" s="318">
        <v>23</v>
      </c>
      <c r="K76" s="318">
        <v>23</v>
      </c>
      <c r="L76" s="319">
        <v>4.4000000000000004</v>
      </c>
      <c r="M76" s="319">
        <v>2.1</v>
      </c>
      <c r="N76" s="320"/>
      <c r="O76" s="321">
        <f t="shared" si="3"/>
        <v>0</v>
      </c>
      <c r="P76" s="322">
        <f t="shared" si="4"/>
        <v>9.7020000000000017</v>
      </c>
      <c r="R76" s="83"/>
    </row>
    <row r="77" spans="1:18" x14ac:dyDescent="0.45">
      <c r="A77" s="311">
        <v>557280</v>
      </c>
      <c r="B77" s="311">
        <v>0</v>
      </c>
      <c r="C77" s="328" t="s">
        <v>341</v>
      </c>
      <c r="D77" s="313">
        <v>44666</v>
      </c>
      <c r="E77" s="314">
        <f t="shared" si="0"/>
        <v>9.4285714285714288</v>
      </c>
      <c r="F77" s="315">
        <f t="shared" si="1"/>
        <v>10</v>
      </c>
      <c r="G77" s="364">
        <f t="shared" si="2"/>
        <v>-6</v>
      </c>
      <c r="H77" s="166" t="s">
        <v>553</v>
      </c>
      <c r="I77" s="365">
        <v>524687</v>
      </c>
      <c r="J77" s="318">
        <v>22.7</v>
      </c>
      <c r="K77" s="318">
        <v>22.7</v>
      </c>
      <c r="L77" s="319">
        <v>4.8</v>
      </c>
      <c r="M77" s="319">
        <v>3.3</v>
      </c>
      <c r="N77" s="320"/>
      <c r="O77" s="321">
        <f t="shared" si="3"/>
        <v>0</v>
      </c>
      <c r="P77" s="322">
        <f t="shared" si="4"/>
        <v>26.135999999999996</v>
      </c>
      <c r="R77" s="83"/>
    </row>
    <row r="78" spans="1:18" x14ac:dyDescent="0.45">
      <c r="A78" s="311">
        <v>557284</v>
      </c>
      <c r="B78" s="311">
        <v>4</v>
      </c>
      <c r="C78" s="328" t="s">
        <v>341</v>
      </c>
      <c r="D78" s="313">
        <v>44666</v>
      </c>
      <c r="E78" s="314">
        <f t="shared" si="0"/>
        <v>9.4285714285714288</v>
      </c>
      <c r="F78" s="315">
        <f t="shared" si="1"/>
        <v>10</v>
      </c>
      <c r="G78" s="364">
        <f t="shared" si="2"/>
        <v>-6</v>
      </c>
      <c r="H78" s="166" t="s">
        <v>552</v>
      </c>
      <c r="I78" s="365">
        <v>524691</v>
      </c>
      <c r="J78" s="318">
        <v>23.3</v>
      </c>
      <c r="K78" s="318">
        <v>23.3</v>
      </c>
      <c r="L78" s="319">
        <v>3.8</v>
      </c>
      <c r="M78" s="319">
        <v>3</v>
      </c>
      <c r="N78" s="320"/>
      <c r="O78" s="321">
        <f t="shared" si="3"/>
        <v>0</v>
      </c>
      <c r="P78" s="322">
        <f t="shared" si="4"/>
        <v>17.099999999999998</v>
      </c>
    </row>
    <row r="79" spans="1:18" x14ac:dyDescent="0.45">
      <c r="A79" s="311">
        <v>557286</v>
      </c>
      <c r="B79" s="311">
        <v>1</v>
      </c>
      <c r="C79" s="329" t="s">
        <v>342</v>
      </c>
      <c r="D79" s="313">
        <v>44666</v>
      </c>
      <c r="E79" s="314">
        <f t="shared" si="0"/>
        <v>9.4285714285714288</v>
      </c>
      <c r="F79" s="315">
        <f t="shared" si="1"/>
        <v>10</v>
      </c>
      <c r="G79" s="364">
        <f t="shared" si="2"/>
        <v>-6</v>
      </c>
      <c r="H79" s="166" t="s">
        <v>552</v>
      </c>
      <c r="I79" s="365">
        <v>524693</v>
      </c>
      <c r="J79" s="318">
        <v>22.2</v>
      </c>
      <c r="K79" s="318">
        <v>22.2</v>
      </c>
      <c r="L79" s="319">
        <v>2.4</v>
      </c>
      <c r="M79" s="319">
        <v>5.2</v>
      </c>
      <c r="N79" s="320"/>
      <c r="O79" s="321">
        <f t="shared" si="3"/>
        <v>0</v>
      </c>
      <c r="P79" s="322">
        <f t="shared" si="4"/>
        <v>32.448</v>
      </c>
    </row>
    <row r="80" spans="1:18" x14ac:dyDescent="0.45">
      <c r="A80" s="311">
        <v>557287</v>
      </c>
      <c r="B80" s="311">
        <v>2</v>
      </c>
      <c r="C80" s="329" t="s">
        <v>342</v>
      </c>
      <c r="D80" s="313">
        <v>44666</v>
      </c>
      <c r="E80" s="314">
        <f t="shared" si="0"/>
        <v>9.4285714285714288</v>
      </c>
      <c r="F80" s="315">
        <f t="shared" si="1"/>
        <v>10</v>
      </c>
      <c r="G80" s="364">
        <f t="shared" si="2"/>
        <v>-6</v>
      </c>
      <c r="H80" s="166" t="s">
        <v>553</v>
      </c>
      <c r="I80" s="365">
        <v>524694</v>
      </c>
      <c r="J80" s="318">
        <v>23.7</v>
      </c>
      <c r="K80" s="318">
        <v>23.7</v>
      </c>
      <c r="L80" s="319">
        <v>4.2</v>
      </c>
      <c r="M80" s="319">
        <v>3.8</v>
      </c>
      <c r="N80" s="320"/>
      <c r="O80" s="321">
        <f t="shared" si="3"/>
        <v>0</v>
      </c>
      <c r="P80" s="322">
        <f t="shared" si="4"/>
        <v>30.323999999999998</v>
      </c>
    </row>
    <row r="81" spans="1:16" x14ac:dyDescent="0.45">
      <c r="A81" s="311">
        <v>557288</v>
      </c>
      <c r="B81" s="311">
        <v>3</v>
      </c>
      <c r="C81" s="329" t="s">
        <v>342</v>
      </c>
      <c r="D81" s="313">
        <v>44666</v>
      </c>
      <c r="E81" s="314">
        <f t="shared" si="0"/>
        <v>9.4285714285714288</v>
      </c>
      <c r="F81" s="315">
        <f t="shared" si="1"/>
        <v>10</v>
      </c>
      <c r="G81" s="364">
        <f t="shared" si="2"/>
        <v>-6</v>
      </c>
      <c r="H81" s="166" t="s">
        <v>552</v>
      </c>
      <c r="I81" s="365">
        <v>524695</v>
      </c>
      <c r="J81" s="318">
        <v>21.1</v>
      </c>
      <c r="K81" s="318">
        <v>21.1</v>
      </c>
      <c r="L81" s="319">
        <v>3.6</v>
      </c>
      <c r="M81" s="319">
        <v>3.3</v>
      </c>
      <c r="N81" s="320"/>
      <c r="O81" s="321">
        <f t="shared" si="3"/>
        <v>0</v>
      </c>
      <c r="P81" s="322">
        <f t="shared" si="4"/>
        <v>19.601999999999997</v>
      </c>
    </row>
    <row r="82" spans="1:16" x14ac:dyDescent="0.45">
      <c r="A82" s="311">
        <v>557290</v>
      </c>
      <c r="B82" s="311">
        <v>0</v>
      </c>
      <c r="C82" s="330" t="s">
        <v>343</v>
      </c>
      <c r="D82" s="313">
        <v>44666</v>
      </c>
      <c r="E82" s="314">
        <f t="shared" si="0"/>
        <v>9.4285714285714288</v>
      </c>
      <c r="F82" s="315">
        <f t="shared" si="1"/>
        <v>10</v>
      </c>
      <c r="G82" s="364">
        <f t="shared" si="2"/>
        <v>-6</v>
      </c>
      <c r="H82" s="166" t="s">
        <v>553</v>
      </c>
      <c r="I82" s="365">
        <v>524697</v>
      </c>
      <c r="J82" s="318">
        <v>24</v>
      </c>
      <c r="K82" s="318">
        <v>24</v>
      </c>
      <c r="L82" s="319">
        <v>0</v>
      </c>
      <c r="M82" s="319">
        <v>0</v>
      </c>
      <c r="N82" s="320"/>
      <c r="O82" s="321">
        <f t="shared" si="3"/>
        <v>0</v>
      </c>
      <c r="P82" s="322">
        <f t="shared" si="4"/>
        <v>0</v>
      </c>
    </row>
    <row r="83" spans="1:16" x14ac:dyDescent="0.45">
      <c r="A83" s="311">
        <v>557291</v>
      </c>
      <c r="B83" s="311">
        <v>1</v>
      </c>
      <c r="C83" s="330" t="s">
        <v>343</v>
      </c>
      <c r="D83" s="313">
        <v>44666</v>
      </c>
      <c r="E83" s="314">
        <f t="shared" si="0"/>
        <v>9.4285714285714288</v>
      </c>
      <c r="F83" s="315">
        <f t="shared" si="1"/>
        <v>10</v>
      </c>
      <c r="G83" s="364">
        <f t="shared" si="2"/>
        <v>-6</v>
      </c>
      <c r="H83" s="166" t="s">
        <v>552</v>
      </c>
      <c r="I83" s="365">
        <v>524698</v>
      </c>
      <c r="J83" s="318">
        <v>23.5</v>
      </c>
      <c r="K83" s="318">
        <v>23.5</v>
      </c>
      <c r="L83" s="319">
        <v>3</v>
      </c>
      <c r="M83" s="319">
        <v>2.7</v>
      </c>
      <c r="N83" s="320"/>
      <c r="O83" s="321">
        <f t="shared" si="3"/>
        <v>0</v>
      </c>
      <c r="P83" s="322">
        <f t="shared" si="4"/>
        <v>10.935000000000002</v>
      </c>
    </row>
    <row r="84" spans="1:16" x14ac:dyDescent="0.45">
      <c r="A84" s="311">
        <v>557292</v>
      </c>
      <c r="B84" s="311">
        <v>2</v>
      </c>
      <c r="C84" s="330" t="s">
        <v>343</v>
      </c>
      <c r="D84" s="313">
        <v>44666</v>
      </c>
      <c r="E84" s="314">
        <f t="shared" si="0"/>
        <v>9.4285714285714288</v>
      </c>
      <c r="F84" s="315">
        <f t="shared" si="1"/>
        <v>10</v>
      </c>
      <c r="G84" s="364">
        <f t="shared" si="2"/>
        <v>-6</v>
      </c>
      <c r="H84" s="166" t="s">
        <v>551</v>
      </c>
      <c r="I84" s="365">
        <v>524699</v>
      </c>
      <c r="J84" s="318">
        <v>27.3</v>
      </c>
      <c r="K84" s="318">
        <v>27.3</v>
      </c>
      <c r="L84" s="319">
        <v>2.9</v>
      </c>
      <c r="M84" s="319">
        <v>2.5</v>
      </c>
      <c r="N84" s="320"/>
      <c r="O84" s="321">
        <f t="shared" si="3"/>
        <v>0</v>
      </c>
      <c r="P84" s="322">
        <f t="shared" si="4"/>
        <v>9.0625</v>
      </c>
    </row>
    <row r="85" spans="1:16" x14ac:dyDescent="0.45">
      <c r="A85" s="311">
        <v>557293</v>
      </c>
      <c r="B85" s="311">
        <v>3</v>
      </c>
      <c r="C85" s="330" t="s">
        <v>343</v>
      </c>
      <c r="D85" s="313">
        <v>44666</v>
      </c>
      <c r="E85" s="314">
        <f t="shared" si="0"/>
        <v>9.4285714285714288</v>
      </c>
      <c r="F85" s="315">
        <f t="shared" si="1"/>
        <v>10</v>
      </c>
      <c r="G85" s="364">
        <f t="shared" si="2"/>
        <v>-6</v>
      </c>
      <c r="H85" s="166" t="s">
        <v>552</v>
      </c>
      <c r="I85" s="365">
        <v>524700</v>
      </c>
      <c r="J85" s="318">
        <v>23.2</v>
      </c>
      <c r="K85" s="318">
        <v>23.2</v>
      </c>
      <c r="L85" s="319">
        <v>2.8</v>
      </c>
      <c r="M85" s="319">
        <v>2.2000000000000002</v>
      </c>
      <c r="N85" s="320"/>
      <c r="O85" s="321">
        <f t="shared" si="3"/>
        <v>0</v>
      </c>
      <c r="P85" s="322">
        <f t="shared" si="4"/>
        <v>6.7760000000000007</v>
      </c>
    </row>
    <row r="86" spans="1:16" x14ac:dyDescent="0.45">
      <c r="A86" s="311">
        <v>557294</v>
      </c>
      <c r="B86" s="311">
        <v>4</v>
      </c>
      <c r="C86" s="330" t="s">
        <v>343</v>
      </c>
      <c r="D86" s="313">
        <v>44666</v>
      </c>
      <c r="E86" s="314">
        <f t="shared" si="0"/>
        <v>9.4285714285714288</v>
      </c>
      <c r="F86" s="315">
        <f t="shared" si="1"/>
        <v>10</v>
      </c>
      <c r="G86" s="364">
        <f t="shared" si="2"/>
        <v>-6</v>
      </c>
      <c r="H86" s="166" t="s">
        <v>551</v>
      </c>
      <c r="I86" s="365">
        <v>524701</v>
      </c>
      <c r="J86" s="318">
        <v>26.5</v>
      </c>
      <c r="K86" s="318">
        <v>26.5</v>
      </c>
      <c r="L86" s="319">
        <v>3.4</v>
      </c>
      <c r="M86" s="319">
        <v>3.4</v>
      </c>
      <c r="N86" s="320"/>
      <c r="O86" s="321">
        <f t="shared" si="3"/>
        <v>0</v>
      </c>
      <c r="P86" s="322">
        <f t="shared" si="4"/>
        <v>19.651999999999997</v>
      </c>
    </row>
    <row r="87" spans="1:16" x14ac:dyDescent="0.45">
      <c r="A87" s="311">
        <v>557295</v>
      </c>
      <c r="B87" s="311">
        <v>0</v>
      </c>
      <c r="C87" s="331" t="s">
        <v>344</v>
      </c>
      <c r="D87" s="313">
        <v>44666</v>
      </c>
      <c r="E87" s="314">
        <f t="shared" si="0"/>
        <v>9.4285714285714288</v>
      </c>
      <c r="F87" s="315">
        <f t="shared" si="1"/>
        <v>10</v>
      </c>
      <c r="G87" s="364">
        <f t="shared" si="2"/>
        <v>-6</v>
      </c>
      <c r="H87" s="166" t="s">
        <v>551</v>
      </c>
      <c r="I87" s="365">
        <v>524702</v>
      </c>
      <c r="J87" s="318">
        <v>23.9</v>
      </c>
      <c r="K87" s="318">
        <v>23.9</v>
      </c>
      <c r="L87" s="319">
        <v>0</v>
      </c>
      <c r="M87" s="319">
        <v>0</v>
      </c>
      <c r="N87" s="320"/>
      <c r="O87" s="321">
        <f t="shared" si="3"/>
        <v>0</v>
      </c>
      <c r="P87" s="322">
        <f t="shared" si="4"/>
        <v>0</v>
      </c>
    </row>
    <row r="88" spans="1:16" x14ac:dyDescent="0.45">
      <c r="A88" s="311">
        <v>557299</v>
      </c>
      <c r="B88" s="311">
        <v>4</v>
      </c>
      <c r="C88" s="331" t="s">
        <v>344</v>
      </c>
      <c r="D88" s="313">
        <v>44666</v>
      </c>
      <c r="E88" s="314">
        <f t="shared" si="0"/>
        <v>9.4285714285714288</v>
      </c>
      <c r="F88" s="315">
        <f t="shared" si="1"/>
        <v>10</v>
      </c>
      <c r="G88" s="364">
        <f t="shared" si="2"/>
        <v>-6</v>
      </c>
      <c r="H88" s="166" t="s">
        <v>553</v>
      </c>
      <c r="I88" s="365">
        <v>524706</v>
      </c>
      <c r="J88" s="318">
        <v>25.1</v>
      </c>
      <c r="K88" s="318">
        <v>25.1</v>
      </c>
      <c r="L88" s="319">
        <v>3.2</v>
      </c>
      <c r="M88" s="319">
        <v>2.6</v>
      </c>
      <c r="N88" s="320"/>
      <c r="O88" s="321">
        <f t="shared" si="3"/>
        <v>0</v>
      </c>
      <c r="P88" s="322">
        <f t="shared" si="4"/>
        <v>10.816000000000001</v>
      </c>
    </row>
    <row r="89" spans="1:16" x14ac:dyDescent="0.45">
      <c r="A89" s="311">
        <v>557301</v>
      </c>
      <c r="B89" s="311">
        <v>1</v>
      </c>
      <c r="C89" s="329" t="s">
        <v>345</v>
      </c>
      <c r="D89" s="313">
        <v>44666</v>
      </c>
      <c r="E89" s="314">
        <f t="shared" si="0"/>
        <v>9.4285714285714288</v>
      </c>
      <c r="F89" s="315">
        <f t="shared" si="1"/>
        <v>10</v>
      </c>
      <c r="G89" s="364">
        <f t="shared" si="2"/>
        <v>-6</v>
      </c>
      <c r="H89" s="166" t="s">
        <v>552</v>
      </c>
      <c r="I89" s="365">
        <v>524697</v>
      </c>
      <c r="J89" s="318">
        <v>22.9</v>
      </c>
      <c r="K89" s="318">
        <v>22.9</v>
      </c>
      <c r="L89" s="319">
        <v>0</v>
      </c>
      <c r="M89" s="319">
        <v>0</v>
      </c>
      <c r="N89" s="320"/>
      <c r="O89" s="321">
        <f t="shared" si="3"/>
        <v>0</v>
      </c>
      <c r="P89" s="322">
        <f t="shared" si="4"/>
        <v>0</v>
      </c>
    </row>
    <row r="90" spans="1:16" x14ac:dyDescent="0.45">
      <c r="A90" s="311">
        <v>557302</v>
      </c>
      <c r="B90" s="311">
        <v>2</v>
      </c>
      <c r="C90" s="329" t="s">
        <v>345</v>
      </c>
      <c r="D90" s="313">
        <v>44666</v>
      </c>
      <c r="E90" s="314">
        <f t="shared" si="0"/>
        <v>9.4285714285714288</v>
      </c>
      <c r="F90" s="315">
        <f t="shared" si="1"/>
        <v>10</v>
      </c>
      <c r="G90" s="364">
        <f t="shared" si="2"/>
        <v>-6</v>
      </c>
      <c r="H90" s="166" t="s">
        <v>552</v>
      </c>
      <c r="I90" s="365">
        <v>524698</v>
      </c>
      <c r="J90" s="318">
        <v>24.3</v>
      </c>
      <c r="K90" s="318">
        <v>24.3</v>
      </c>
      <c r="L90" s="319">
        <v>3.9</v>
      </c>
      <c r="M90" s="319">
        <v>0</v>
      </c>
      <c r="N90" s="320"/>
      <c r="O90" s="321">
        <f t="shared" si="3"/>
        <v>0</v>
      </c>
      <c r="P90" s="322">
        <f t="shared" si="4"/>
        <v>0</v>
      </c>
    </row>
    <row r="91" spans="1:16" x14ac:dyDescent="0.45">
      <c r="A91" s="311">
        <v>557304</v>
      </c>
      <c r="B91" s="311">
        <v>4</v>
      </c>
      <c r="C91" s="329" t="s">
        <v>345</v>
      </c>
      <c r="D91" s="313">
        <v>44666</v>
      </c>
      <c r="E91" s="314">
        <f t="shared" si="0"/>
        <v>9.4285714285714288</v>
      </c>
      <c r="F91" s="315">
        <f t="shared" si="1"/>
        <v>10</v>
      </c>
      <c r="G91" s="364">
        <f t="shared" si="2"/>
        <v>-6</v>
      </c>
      <c r="H91" s="166" t="s">
        <v>552</v>
      </c>
      <c r="I91" s="365">
        <v>524700</v>
      </c>
      <c r="J91" s="318">
        <v>23.6</v>
      </c>
      <c r="K91" s="318">
        <v>23.6</v>
      </c>
      <c r="L91" s="319">
        <v>0</v>
      </c>
      <c r="M91" s="319">
        <v>0</v>
      </c>
      <c r="N91" s="320"/>
      <c r="O91" s="321">
        <f t="shared" si="3"/>
        <v>0</v>
      </c>
      <c r="P91" s="322">
        <f t="shared" si="4"/>
        <v>0</v>
      </c>
    </row>
    <row r="92" spans="1:16" x14ac:dyDescent="0.45">
      <c r="A92" s="311">
        <v>557305</v>
      </c>
      <c r="B92" s="311">
        <v>0</v>
      </c>
      <c r="C92" s="331" t="s">
        <v>346</v>
      </c>
      <c r="D92" s="313">
        <v>44666</v>
      </c>
      <c r="E92" s="314">
        <f t="shared" si="0"/>
        <v>9.4285714285714288</v>
      </c>
      <c r="F92" s="315">
        <f t="shared" si="1"/>
        <v>10</v>
      </c>
      <c r="G92" s="364">
        <f t="shared" si="2"/>
        <v>-6</v>
      </c>
      <c r="H92" s="166" t="s">
        <v>552</v>
      </c>
      <c r="I92" s="365">
        <v>524701</v>
      </c>
      <c r="J92" s="318">
        <v>22.7</v>
      </c>
      <c r="K92" s="318">
        <v>22.7</v>
      </c>
      <c r="L92" s="319">
        <v>0</v>
      </c>
      <c r="M92" s="319">
        <v>0</v>
      </c>
      <c r="N92" s="320"/>
      <c r="O92" s="321">
        <f t="shared" si="3"/>
        <v>0</v>
      </c>
      <c r="P92" s="322">
        <f t="shared" si="4"/>
        <v>0</v>
      </c>
    </row>
    <row r="93" spans="1:16" x14ac:dyDescent="0.45">
      <c r="A93" s="311">
        <v>557306</v>
      </c>
      <c r="B93" s="311">
        <v>1</v>
      </c>
      <c r="C93" s="331" t="s">
        <v>346</v>
      </c>
      <c r="D93" s="313">
        <v>44666</v>
      </c>
      <c r="E93" s="314">
        <f t="shared" si="0"/>
        <v>9.4285714285714288</v>
      </c>
      <c r="F93" s="315">
        <f t="shared" si="1"/>
        <v>10</v>
      </c>
      <c r="G93" s="364">
        <f t="shared" si="2"/>
        <v>-6</v>
      </c>
      <c r="H93" s="166" t="s">
        <v>553</v>
      </c>
      <c r="I93" s="365">
        <v>524702</v>
      </c>
      <c r="J93" s="318">
        <v>22.4</v>
      </c>
      <c r="K93" s="318">
        <v>22.4</v>
      </c>
      <c r="L93" s="319">
        <v>2.9</v>
      </c>
      <c r="M93" s="319">
        <v>1.6</v>
      </c>
      <c r="N93" s="320"/>
      <c r="O93" s="321">
        <f t="shared" si="3"/>
        <v>0</v>
      </c>
      <c r="P93" s="322">
        <f t="shared" si="4"/>
        <v>3.7119999999999997</v>
      </c>
    </row>
    <row r="94" spans="1:16" x14ac:dyDescent="0.45">
      <c r="A94" s="311">
        <v>557308</v>
      </c>
      <c r="B94" s="311">
        <v>3</v>
      </c>
      <c r="C94" s="331" t="s">
        <v>346</v>
      </c>
      <c r="D94" s="313">
        <v>44666</v>
      </c>
      <c r="E94" s="314">
        <f t="shared" si="0"/>
        <v>9.4285714285714288</v>
      </c>
      <c r="F94" s="315">
        <f t="shared" si="1"/>
        <v>10</v>
      </c>
      <c r="G94" s="364">
        <f t="shared" si="2"/>
        <v>-6</v>
      </c>
      <c r="H94" s="166" t="s">
        <v>552</v>
      </c>
      <c r="I94" s="365">
        <v>524704</v>
      </c>
      <c r="J94" s="318">
        <v>22.9</v>
      </c>
      <c r="K94" s="318">
        <v>22.9</v>
      </c>
      <c r="L94" s="319">
        <v>5.4</v>
      </c>
      <c r="M94" s="319">
        <v>3.4</v>
      </c>
      <c r="N94" s="320"/>
      <c r="O94" s="321">
        <f t="shared" si="3"/>
        <v>0</v>
      </c>
      <c r="P94" s="322">
        <f t="shared" si="4"/>
        <v>31.212</v>
      </c>
    </row>
    <row r="95" spans="1:16" x14ac:dyDescent="0.45">
      <c r="A95" s="311">
        <v>557309</v>
      </c>
      <c r="B95" s="311">
        <v>4</v>
      </c>
      <c r="C95" s="331" t="s">
        <v>346</v>
      </c>
      <c r="D95" s="313">
        <v>44666</v>
      </c>
      <c r="E95" s="314">
        <f t="shared" si="0"/>
        <v>9.4285714285714288</v>
      </c>
      <c r="F95" s="315">
        <f t="shared" si="1"/>
        <v>10</v>
      </c>
      <c r="G95" s="364">
        <f t="shared" si="2"/>
        <v>-6</v>
      </c>
      <c r="H95" s="166" t="s">
        <v>553</v>
      </c>
      <c r="I95" s="365">
        <v>524705</v>
      </c>
      <c r="J95" s="318">
        <v>22.1</v>
      </c>
      <c r="K95" s="318">
        <v>22.1</v>
      </c>
      <c r="L95" s="319">
        <v>0</v>
      </c>
      <c r="M95" s="319">
        <v>0</v>
      </c>
      <c r="N95" s="320"/>
      <c r="O95" s="321">
        <f t="shared" si="3"/>
        <v>0</v>
      </c>
      <c r="P95" s="322">
        <f t="shared" si="4"/>
        <v>0</v>
      </c>
    </row>
    <row r="96" spans="1:16" x14ac:dyDescent="0.45">
      <c r="A96" s="311">
        <v>557271</v>
      </c>
      <c r="B96" s="311">
        <v>1</v>
      </c>
      <c r="C96" s="312" t="s">
        <v>337</v>
      </c>
      <c r="D96" s="313">
        <v>44669</v>
      </c>
      <c r="E96" s="314">
        <f t="shared" si="0"/>
        <v>9.8571428571428577</v>
      </c>
      <c r="F96" s="315">
        <f t="shared" si="1"/>
        <v>13</v>
      </c>
      <c r="G96" s="364">
        <f t="shared" si="2"/>
        <v>-3</v>
      </c>
      <c r="H96" s="166" t="s">
        <v>552</v>
      </c>
      <c r="I96" s="365">
        <v>524678</v>
      </c>
      <c r="J96" s="318">
        <v>23.2</v>
      </c>
      <c r="K96" s="318">
        <v>22.5</v>
      </c>
      <c r="L96" s="319">
        <v>2.1</v>
      </c>
      <c r="M96" s="319">
        <v>3.3</v>
      </c>
      <c r="N96" s="320"/>
      <c r="O96" s="321">
        <f t="shared" si="3"/>
        <v>-3.0172413793103425</v>
      </c>
      <c r="P96" s="322">
        <f t="shared" si="4"/>
        <v>11.434499999999998</v>
      </c>
    </row>
    <row r="97" spans="1:18" x14ac:dyDescent="0.45">
      <c r="A97" s="311">
        <v>557272</v>
      </c>
      <c r="B97" s="311">
        <v>2</v>
      </c>
      <c r="C97" s="312" t="s">
        <v>337</v>
      </c>
      <c r="D97" s="313">
        <v>44669</v>
      </c>
      <c r="E97" s="314">
        <f t="shared" si="0"/>
        <v>9.8571428571428577</v>
      </c>
      <c r="F97" s="315">
        <f t="shared" si="1"/>
        <v>13</v>
      </c>
      <c r="G97" s="364">
        <f t="shared" si="2"/>
        <v>-3</v>
      </c>
      <c r="H97" s="166" t="s">
        <v>553</v>
      </c>
      <c r="I97" s="365">
        <v>524679</v>
      </c>
      <c r="J97" s="318">
        <v>22.4</v>
      </c>
      <c r="K97" s="318">
        <v>23.2</v>
      </c>
      <c r="L97" s="319">
        <v>4.8</v>
      </c>
      <c r="M97" s="319">
        <v>3.6</v>
      </c>
      <c r="N97" s="320"/>
      <c r="O97" s="321">
        <f t="shared" si="3"/>
        <v>3.5714285714285809</v>
      </c>
      <c r="P97" s="322">
        <f t="shared" si="4"/>
        <v>31.104000000000003</v>
      </c>
    </row>
    <row r="98" spans="1:18" x14ac:dyDescent="0.45">
      <c r="A98" s="311">
        <v>557274</v>
      </c>
      <c r="B98" s="311">
        <v>4</v>
      </c>
      <c r="C98" s="312" t="s">
        <v>337</v>
      </c>
      <c r="D98" s="313">
        <v>44669</v>
      </c>
      <c r="E98" s="314">
        <f t="shared" si="0"/>
        <v>9.8571428571428577</v>
      </c>
      <c r="F98" s="315">
        <f t="shared" si="1"/>
        <v>13</v>
      </c>
      <c r="G98" s="364">
        <f t="shared" si="2"/>
        <v>-3</v>
      </c>
      <c r="H98" s="166" t="s">
        <v>553</v>
      </c>
      <c r="I98" s="365">
        <v>524681</v>
      </c>
      <c r="J98" s="318">
        <v>24.2</v>
      </c>
      <c r="K98" s="318">
        <v>24.8</v>
      </c>
      <c r="L98" s="319">
        <v>0</v>
      </c>
      <c r="M98" s="319">
        <v>0</v>
      </c>
      <c r="N98" s="320"/>
      <c r="O98" s="321">
        <f t="shared" si="3"/>
        <v>2.4793388429752206</v>
      </c>
      <c r="P98" s="322">
        <f t="shared" si="4"/>
        <v>0</v>
      </c>
    </row>
    <row r="99" spans="1:18" x14ac:dyDescent="0.45">
      <c r="A99" s="311">
        <v>557275</v>
      </c>
      <c r="B99" s="311">
        <v>0</v>
      </c>
      <c r="C99" s="327" t="s">
        <v>339</v>
      </c>
      <c r="D99" s="313">
        <v>44669</v>
      </c>
      <c r="E99" s="314">
        <f t="shared" si="0"/>
        <v>9.8571428571428577</v>
      </c>
      <c r="F99" s="315">
        <f t="shared" si="1"/>
        <v>13</v>
      </c>
      <c r="G99" s="364">
        <f t="shared" si="2"/>
        <v>-3</v>
      </c>
      <c r="H99" s="166" t="s">
        <v>553</v>
      </c>
      <c r="I99" s="365">
        <v>524682</v>
      </c>
      <c r="J99" s="318">
        <v>20.7</v>
      </c>
      <c r="K99" s="318">
        <v>21.9</v>
      </c>
      <c r="L99" s="319">
        <v>4.3</v>
      </c>
      <c r="M99" s="319">
        <v>3.9</v>
      </c>
      <c r="N99" s="320"/>
      <c r="O99" s="321">
        <f t="shared" si="3"/>
        <v>5.7971014492753659</v>
      </c>
      <c r="P99" s="322">
        <f t="shared" si="4"/>
        <v>32.701499999999996</v>
      </c>
    </row>
    <row r="100" spans="1:18" x14ac:dyDescent="0.45">
      <c r="A100" s="311">
        <v>557276</v>
      </c>
      <c r="B100" s="311">
        <v>1</v>
      </c>
      <c r="C100" s="327" t="s">
        <v>339</v>
      </c>
      <c r="D100" s="313">
        <v>44669</v>
      </c>
      <c r="E100" s="314">
        <f t="shared" si="0"/>
        <v>9.8571428571428577</v>
      </c>
      <c r="F100" s="315">
        <f t="shared" si="1"/>
        <v>13</v>
      </c>
      <c r="G100" s="364">
        <f t="shared" si="2"/>
        <v>-3</v>
      </c>
      <c r="H100" s="166" t="s">
        <v>553</v>
      </c>
      <c r="I100" s="365">
        <v>524683</v>
      </c>
      <c r="J100" s="318">
        <v>21.8</v>
      </c>
      <c r="K100" s="318">
        <v>22.4</v>
      </c>
      <c r="L100" s="319">
        <v>5.4</v>
      </c>
      <c r="M100" s="319">
        <v>5.2</v>
      </c>
      <c r="N100" s="320"/>
      <c r="O100" s="321">
        <f t="shared" si="3"/>
        <v>2.7522935779816349</v>
      </c>
      <c r="P100" s="322">
        <f t="shared" si="4"/>
        <v>73.00800000000001</v>
      </c>
    </row>
    <row r="101" spans="1:18" x14ac:dyDescent="0.45">
      <c r="A101" s="311">
        <v>557277</v>
      </c>
      <c r="B101" s="311">
        <v>2</v>
      </c>
      <c r="C101" s="327" t="s">
        <v>339</v>
      </c>
      <c r="D101" s="313">
        <v>44669</v>
      </c>
      <c r="E101" s="314">
        <f t="shared" si="0"/>
        <v>9.8571428571428577</v>
      </c>
      <c r="F101" s="315">
        <f t="shared" si="1"/>
        <v>13</v>
      </c>
      <c r="G101" s="364">
        <f t="shared" si="2"/>
        <v>-3</v>
      </c>
      <c r="H101" s="166" t="s">
        <v>553</v>
      </c>
      <c r="I101" s="365">
        <v>524684</v>
      </c>
      <c r="J101" s="318">
        <v>24.6</v>
      </c>
      <c r="K101" s="318">
        <v>24.8</v>
      </c>
      <c r="L101" s="319">
        <v>4.3</v>
      </c>
      <c r="M101" s="319">
        <v>3.7</v>
      </c>
      <c r="N101" s="320"/>
      <c r="O101" s="321">
        <f t="shared" si="3"/>
        <v>0.81300813008129413</v>
      </c>
      <c r="P101" s="322">
        <f t="shared" si="4"/>
        <v>29.433500000000002</v>
      </c>
    </row>
    <row r="102" spans="1:18" x14ac:dyDescent="0.45">
      <c r="A102" s="311">
        <v>557278</v>
      </c>
      <c r="B102" s="311">
        <v>3</v>
      </c>
      <c r="C102" s="327" t="s">
        <v>339</v>
      </c>
      <c r="D102" s="313">
        <v>44669</v>
      </c>
      <c r="E102" s="314">
        <f t="shared" si="0"/>
        <v>9.8571428571428577</v>
      </c>
      <c r="F102" s="315">
        <f t="shared" si="1"/>
        <v>13</v>
      </c>
      <c r="G102" s="364">
        <f t="shared" si="2"/>
        <v>-3</v>
      </c>
      <c r="H102" s="166" t="s">
        <v>553</v>
      </c>
      <c r="I102" s="365">
        <v>524685</v>
      </c>
      <c r="J102" s="318">
        <v>22.6</v>
      </c>
      <c r="K102" s="318">
        <v>22.9</v>
      </c>
      <c r="L102" s="319">
        <v>2.8</v>
      </c>
      <c r="M102" s="319">
        <v>2.7</v>
      </c>
      <c r="N102" s="320"/>
      <c r="O102" s="321">
        <f t="shared" si="3"/>
        <v>1.327433628318575</v>
      </c>
      <c r="P102" s="322">
        <f t="shared" si="4"/>
        <v>10.206</v>
      </c>
    </row>
    <row r="103" spans="1:18" x14ac:dyDescent="0.45">
      <c r="A103" s="311">
        <v>557279</v>
      </c>
      <c r="B103" s="311">
        <v>4</v>
      </c>
      <c r="C103" s="327" t="s">
        <v>339</v>
      </c>
      <c r="D103" s="313">
        <v>44669</v>
      </c>
      <c r="E103" s="314">
        <f t="shared" si="0"/>
        <v>9.8571428571428577</v>
      </c>
      <c r="F103" s="315">
        <f t="shared" si="1"/>
        <v>13</v>
      </c>
      <c r="G103" s="364">
        <f t="shared" si="2"/>
        <v>-3</v>
      </c>
      <c r="H103" s="166" t="s">
        <v>551</v>
      </c>
      <c r="I103" s="365">
        <v>524686</v>
      </c>
      <c r="J103" s="318">
        <v>23</v>
      </c>
      <c r="K103" s="318">
        <v>24.3</v>
      </c>
      <c r="L103" s="319">
        <v>5</v>
      </c>
      <c r="M103" s="319">
        <v>4.5</v>
      </c>
      <c r="N103" s="320"/>
      <c r="O103" s="321">
        <f t="shared" si="3"/>
        <v>5.65217391304349</v>
      </c>
      <c r="P103" s="322">
        <f t="shared" si="4"/>
        <v>50.625</v>
      </c>
      <c r="R103" s="109"/>
    </row>
    <row r="104" spans="1:18" x14ac:dyDescent="0.45">
      <c r="A104" s="311">
        <v>557280</v>
      </c>
      <c r="B104" s="311">
        <v>0</v>
      </c>
      <c r="C104" s="328" t="s">
        <v>341</v>
      </c>
      <c r="D104" s="313">
        <v>44669</v>
      </c>
      <c r="E104" s="314">
        <f t="shared" si="0"/>
        <v>9.8571428571428577</v>
      </c>
      <c r="F104" s="315">
        <f t="shared" si="1"/>
        <v>13</v>
      </c>
      <c r="G104" s="364">
        <f t="shared" si="2"/>
        <v>-3</v>
      </c>
      <c r="H104" s="166" t="s">
        <v>553</v>
      </c>
      <c r="I104" s="365">
        <v>524687</v>
      </c>
      <c r="J104" s="318">
        <v>22.7</v>
      </c>
      <c r="K104" s="318">
        <v>22.2</v>
      </c>
      <c r="L104" s="319">
        <v>6.1</v>
      </c>
      <c r="M104" s="319">
        <v>4</v>
      </c>
      <c r="N104" s="320"/>
      <c r="O104" s="321">
        <f t="shared" si="3"/>
        <v>-2.2026431718061623</v>
      </c>
      <c r="P104" s="322">
        <f t="shared" si="4"/>
        <v>48.8</v>
      </c>
      <c r="R104" s="109"/>
    </row>
    <row r="105" spans="1:18" x14ac:dyDescent="0.45">
      <c r="A105" s="311">
        <v>557284</v>
      </c>
      <c r="B105" s="311">
        <v>4</v>
      </c>
      <c r="C105" s="328" t="s">
        <v>341</v>
      </c>
      <c r="D105" s="313">
        <v>44669</v>
      </c>
      <c r="E105" s="314">
        <f t="shared" si="0"/>
        <v>9.8571428571428577</v>
      </c>
      <c r="F105" s="315">
        <f t="shared" si="1"/>
        <v>13</v>
      </c>
      <c r="G105" s="364">
        <f t="shared" si="2"/>
        <v>-3</v>
      </c>
      <c r="H105" s="375" t="s">
        <v>552</v>
      </c>
      <c r="I105" s="311">
        <v>524691</v>
      </c>
      <c r="J105" s="318">
        <v>23.3</v>
      </c>
      <c r="K105" s="318">
        <v>23.4</v>
      </c>
      <c r="L105" s="319">
        <v>5.2</v>
      </c>
      <c r="M105" s="319">
        <v>4</v>
      </c>
      <c r="N105" s="320"/>
      <c r="O105" s="321">
        <f t="shared" si="3"/>
        <v>0.42918454935620964</v>
      </c>
      <c r="P105" s="322">
        <f t="shared" si="4"/>
        <v>41.6</v>
      </c>
    </row>
    <row r="106" spans="1:18" x14ac:dyDescent="0.45">
      <c r="A106" s="311">
        <v>557286</v>
      </c>
      <c r="B106" s="311">
        <v>1</v>
      </c>
      <c r="C106" s="329" t="s">
        <v>342</v>
      </c>
      <c r="D106" s="313">
        <v>44669</v>
      </c>
      <c r="E106" s="314">
        <f t="shared" ref="E106:E169" si="5">(D106-44600)/7</f>
        <v>9.8571428571428577</v>
      </c>
      <c r="F106" s="315">
        <f t="shared" ref="F106:F169" si="6">D106-44656</f>
        <v>13</v>
      </c>
      <c r="G106" s="364">
        <f t="shared" ref="G106:G169" si="7">D106-44672</f>
        <v>-3</v>
      </c>
      <c r="H106" s="166" t="s">
        <v>552</v>
      </c>
      <c r="I106" s="365">
        <v>524693</v>
      </c>
      <c r="J106" s="318">
        <v>22.2</v>
      </c>
      <c r="K106" s="318">
        <v>22</v>
      </c>
      <c r="L106" s="319">
        <v>5.8</v>
      </c>
      <c r="M106" s="319">
        <v>2.7</v>
      </c>
      <c r="N106" s="320"/>
      <c r="O106" s="321">
        <f t="shared" ref="O106:O169" si="8">IF(K106="","",((K106/J106)-1)*100)</f>
        <v>-0.9009009009009028</v>
      </c>
      <c r="P106" s="322">
        <f t="shared" ref="P106:P169" si="9">IF(L106="","",L106*M106*M106/2)</f>
        <v>21.141000000000002</v>
      </c>
    </row>
    <row r="107" spans="1:18" x14ac:dyDescent="0.45">
      <c r="A107" s="311">
        <v>557287</v>
      </c>
      <c r="B107" s="311">
        <v>2</v>
      </c>
      <c r="C107" s="329" t="s">
        <v>342</v>
      </c>
      <c r="D107" s="313">
        <v>44669</v>
      </c>
      <c r="E107" s="314">
        <f t="shared" si="5"/>
        <v>9.8571428571428577</v>
      </c>
      <c r="F107" s="315">
        <f t="shared" si="6"/>
        <v>13</v>
      </c>
      <c r="G107" s="364">
        <f t="shared" si="7"/>
        <v>-3</v>
      </c>
      <c r="H107" s="166" t="s">
        <v>553</v>
      </c>
      <c r="I107" s="365">
        <v>524694</v>
      </c>
      <c r="J107" s="318">
        <v>23.7</v>
      </c>
      <c r="K107" s="318">
        <v>23.9</v>
      </c>
      <c r="L107" s="319">
        <v>4</v>
      </c>
      <c r="M107" s="319">
        <v>3.6</v>
      </c>
      <c r="N107" s="320"/>
      <c r="O107" s="321">
        <f t="shared" si="8"/>
        <v>0.84388185654007408</v>
      </c>
      <c r="P107" s="322">
        <f t="shared" si="9"/>
        <v>25.92</v>
      </c>
    </row>
    <row r="108" spans="1:18" x14ac:dyDescent="0.45">
      <c r="A108" s="311">
        <v>557288</v>
      </c>
      <c r="B108" s="311">
        <v>3</v>
      </c>
      <c r="C108" s="329" t="s">
        <v>342</v>
      </c>
      <c r="D108" s="313">
        <v>44669</v>
      </c>
      <c r="E108" s="314">
        <f t="shared" si="5"/>
        <v>9.8571428571428577</v>
      </c>
      <c r="F108" s="315">
        <f t="shared" si="6"/>
        <v>13</v>
      </c>
      <c r="G108" s="364">
        <f t="shared" si="7"/>
        <v>-3</v>
      </c>
      <c r="H108" s="166" t="s">
        <v>552</v>
      </c>
      <c r="I108" s="365">
        <v>524695</v>
      </c>
      <c r="J108" s="318">
        <v>21.1</v>
      </c>
      <c r="K108" s="318">
        <v>21.8</v>
      </c>
      <c r="L108" s="319">
        <v>3.9</v>
      </c>
      <c r="M108" s="319">
        <v>3.3</v>
      </c>
      <c r="N108" s="320"/>
      <c r="O108" s="321">
        <f t="shared" si="8"/>
        <v>3.3175355450236976</v>
      </c>
      <c r="P108" s="322">
        <f t="shared" si="9"/>
        <v>21.235499999999998</v>
      </c>
    </row>
    <row r="109" spans="1:18" x14ac:dyDescent="0.45">
      <c r="A109" s="311">
        <v>557290</v>
      </c>
      <c r="B109" s="311">
        <v>0</v>
      </c>
      <c r="C109" s="330" t="s">
        <v>343</v>
      </c>
      <c r="D109" s="313">
        <v>44669</v>
      </c>
      <c r="E109" s="314">
        <f t="shared" si="5"/>
        <v>9.8571428571428577</v>
      </c>
      <c r="F109" s="315">
        <f t="shared" si="6"/>
        <v>13</v>
      </c>
      <c r="G109" s="364">
        <f t="shared" si="7"/>
        <v>-3</v>
      </c>
      <c r="H109" s="166" t="s">
        <v>553</v>
      </c>
      <c r="I109" s="365">
        <v>524697</v>
      </c>
      <c r="J109" s="318">
        <v>24</v>
      </c>
      <c r="K109" s="318">
        <v>23.6</v>
      </c>
      <c r="L109" s="319">
        <v>0</v>
      </c>
      <c r="M109" s="319">
        <v>0</v>
      </c>
      <c r="N109" s="320"/>
      <c r="O109" s="321">
        <f t="shared" si="8"/>
        <v>-1.6666666666666607</v>
      </c>
      <c r="P109" s="322">
        <f t="shared" si="9"/>
        <v>0</v>
      </c>
    </row>
    <row r="110" spans="1:18" x14ac:dyDescent="0.45">
      <c r="A110" s="311">
        <v>557291</v>
      </c>
      <c r="B110" s="311">
        <v>1</v>
      </c>
      <c r="C110" s="330" t="s">
        <v>343</v>
      </c>
      <c r="D110" s="313">
        <v>44669</v>
      </c>
      <c r="E110" s="314">
        <f t="shared" si="5"/>
        <v>9.8571428571428577</v>
      </c>
      <c r="F110" s="315">
        <f t="shared" si="6"/>
        <v>13</v>
      </c>
      <c r="G110" s="364">
        <f t="shared" si="7"/>
        <v>-3</v>
      </c>
      <c r="H110" s="366" t="s">
        <v>552</v>
      </c>
      <c r="I110" s="365">
        <v>524698</v>
      </c>
      <c r="J110" s="318">
        <v>23.5</v>
      </c>
      <c r="K110" s="318">
        <v>23.8</v>
      </c>
      <c r="L110" s="319">
        <v>4</v>
      </c>
      <c r="M110" s="319">
        <v>3.6</v>
      </c>
      <c r="N110" s="320"/>
      <c r="O110" s="321">
        <f t="shared" si="8"/>
        <v>1.276595744680864</v>
      </c>
      <c r="P110" s="322">
        <f t="shared" si="9"/>
        <v>25.92</v>
      </c>
    </row>
    <row r="111" spans="1:18" x14ac:dyDescent="0.45">
      <c r="A111" s="367">
        <v>557292</v>
      </c>
      <c r="B111" s="367">
        <v>2</v>
      </c>
      <c r="C111" s="379" t="s">
        <v>343</v>
      </c>
      <c r="D111" s="313">
        <v>44669</v>
      </c>
      <c r="E111" s="314">
        <f t="shared" si="5"/>
        <v>9.8571428571428577</v>
      </c>
      <c r="F111" s="315">
        <f t="shared" si="6"/>
        <v>13</v>
      </c>
      <c r="G111" s="364">
        <f t="shared" si="7"/>
        <v>-3</v>
      </c>
      <c r="H111" s="166" t="s">
        <v>551</v>
      </c>
      <c r="I111" s="369">
        <v>524699</v>
      </c>
      <c r="J111" s="370">
        <v>27.3</v>
      </c>
      <c r="K111" s="370">
        <v>27.8</v>
      </c>
      <c r="L111" s="371">
        <v>4.7</v>
      </c>
      <c r="M111" s="371">
        <v>4</v>
      </c>
      <c r="N111" s="372"/>
      <c r="O111" s="373">
        <f t="shared" si="8"/>
        <v>1.831501831501825</v>
      </c>
      <c r="P111" s="374">
        <f t="shared" si="9"/>
        <v>37.6</v>
      </c>
    </row>
    <row r="112" spans="1:18" x14ac:dyDescent="0.45">
      <c r="A112" s="311">
        <v>557293</v>
      </c>
      <c r="B112" s="311">
        <v>3</v>
      </c>
      <c r="C112" s="330" t="s">
        <v>343</v>
      </c>
      <c r="D112" s="313">
        <v>44669</v>
      </c>
      <c r="E112" s="314">
        <f t="shared" si="5"/>
        <v>9.8571428571428577</v>
      </c>
      <c r="F112" s="315">
        <f t="shared" si="6"/>
        <v>13</v>
      </c>
      <c r="G112" s="364">
        <f t="shared" si="7"/>
        <v>-3</v>
      </c>
      <c r="H112" s="166" t="s">
        <v>552</v>
      </c>
      <c r="I112" s="365">
        <v>524700</v>
      </c>
      <c r="J112" s="318">
        <v>23.2</v>
      </c>
      <c r="K112" s="318">
        <v>23.7</v>
      </c>
      <c r="L112" s="319">
        <v>4.4000000000000004</v>
      </c>
      <c r="M112" s="319">
        <v>3.9</v>
      </c>
      <c r="N112" s="320"/>
      <c r="O112" s="321">
        <f t="shared" si="8"/>
        <v>2.155172413793105</v>
      </c>
      <c r="P112" s="322">
        <f t="shared" si="9"/>
        <v>33.461999999999996</v>
      </c>
    </row>
    <row r="113" spans="1:16" x14ac:dyDescent="0.45">
      <c r="A113" s="311">
        <v>557294</v>
      </c>
      <c r="B113" s="311">
        <v>4</v>
      </c>
      <c r="C113" s="330" t="s">
        <v>343</v>
      </c>
      <c r="D113" s="313">
        <v>44669</v>
      </c>
      <c r="E113" s="314">
        <f t="shared" si="5"/>
        <v>9.8571428571428577</v>
      </c>
      <c r="F113" s="315">
        <f t="shared" si="6"/>
        <v>13</v>
      </c>
      <c r="G113" s="364">
        <f t="shared" si="7"/>
        <v>-3</v>
      </c>
      <c r="H113" s="166" t="s">
        <v>551</v>
      </c>
      <c r="I113" s="365">
        <v>524701</v>
      </c>
      <c r="J113" s="318">
        <v>26.5</v>
      </c>
      <c r="K113" s="318">
        <v>26.3</v>
      </c>
      <c r="L113" s="319">
        <v>3.7</v>
      </c>
      <c r="M113" s="319">
        <v>3.6</v>
      </c>
      <c r="N113" s="320"/>
      <c r="O113" s="321">
        <f t="shared" si="8"/>
        <v>-0.7547169811320753</v>
      </c>
      <c r="P113" s="322">
        <f t="shared" si="9"/>
        <v>23.976000000000003</v>
      </c>
    </row>
    <row r="114" spans="1:16" x14ac:dyDescent="0.45">
      <c r="A114" s="311">
        <v>557295</v>
      </c>
      <c r="B114" s="311">
        <v>0</v>
      </c>
      <c r="C114" s="331" t="s">
        <v>344</v>
      </c>
      <c r="D114" s="313">
        <v>44669</v>
      </c>
      <c r="E114" s="314">
        <f t="shared" si="5"/>
        <v>9.8571428571428577</v>
      </c>
      <c r="F114" s="315">
        <f t="shared" si="6"/>
        <v>13</v>
      </c>
      <c r="G114" s="364">
        <f t="shared" si="7"/>
        <v>-3</v>
      </c>
      <c r="H114" s="166" t="s">
        <v>551</v>
      </c>
      <c r="I114" s="365">
        <v>524702</v>
      </c>
      <c r="J114" s="318">
        <v>23.9</v>
      </c>
      <c r="K114" s="318">
        <v>24.1</v>
      </c>
      <c r="L114" s="319">
        <v>2.6</v>
      </c>
      <c r="M114" s="319">
        <v>2.2999999999999998</v>
      </c>
      <c r="N114" s="320"/>
      <c r="O114" s="321">
        <f t="shared" si="8"/>
        <v>0.83682008368202165</v>
      </c>
      <c r="P114" s="322">
        <f t="shared" si="9"/>
        <v>6.8769999999999989</v>
      </c>
    </row>
    <row r="115" spans="1:16" x14ac:dyDescent="0.45">
      <c r="A115" s="311">
        <v>557299</v>
      </c>
      <c r="B115" s="311">
        <v>4</v>
      </c>
      <c r="C115" s="331" t="s">
        <v>344</v>
      </c>
      <c r="D115" s="313">
        <v>44669</v>
      </c>
      <c r="E115" s="314">
        <f t="shared" si="5"/>
        <v>9.8571428571428577</v>
      </c>
      <c r="F115" s="315">
        <f t="shared" si="6"/>
        <v>13</v>
      </c>
      <c r="G115" s="364">
        <f t="shared" si="7"/>
        <v>-3</v>
      </c>
      <c r="H115" s="166" t="s">
        <v>553</v>
      </c>
      <c r="I115" s="365">
        <v>524706</v>
      </c>
      <c r="J115" s="318">
        <v>25.1</v>
      </c>
      <c r="K115" s="318">
        <v>25.2</v>
      </c>
      <c r="L115" s="319">
        <v>3.5</v>
      </c>
      <c r="M115" s="319">
        <v>3.1</v>
      </c>
      <c r="N115" s="320"/>
      <c r="O115" s="321">
        <f t="shared" si="8"/>
        <v>0.39840637450199168</v>
      </c>
      <c r="P115" s="322">
        <f t="shared" si="9"/>
        <v>16.817499999999999</v>
      </c>
    </row>
    <row r="116" spans="1:16" x14ac:dyDescent="0.45">
      <c r="A116" s="311">
        <v>557301</v>
      </c>
      <c r="B116" s="311">
        <v>1</v>
      </c>
      <c r="C116" s="329" t="s">
        <v>345</v>
      </c>
      <c r="D116" s="313">
        <v>44669</v>
      </c>
      <c r="E116" s="314">
        <f t="shared" si="5"/>
        <v>9.8571428571428577</v>
      </c>
      <c r="F116" s="315">
        <f t="shared" si="6"/>
        <v>13</v>
      </c>
      <c r="G116" s="364">
        <f t="shared" si="7"/>
        <v>-3</v>
      </c>
      <c r="H116" s="166" t="s">
        <v>552</v>
      </c>
      <c r="I116" s="365">
        <v>524697</v>
      </c>
      <c r="J116" s="318">
        <v>22.9</v>
      </c>
      <c r="K116" s="318">
        <v>22.6</v>
      </c>
      <c r="L116" s="319">
        <v>0</v>
      </c>
      <c r="M116" s="319">
        <v>0</v>
      </c>
      <c r="N116" s="320"/>
      <c r="O116" s="321">
        <f t="shared" si="8"/>
        <v>-1.3100436681222627</v>
      </c>
      <c r="P116" s="322">
        <f t="shared" si="9"/>
        <v>0</v>
      </c>
    </row>
    <row r="117" spans="1:16" x14ac:dyDescent="0.45">
      <c r="A117" s="311">
        <v>557302</v>
      </c>
      <c r="B117" s="311">
        <v>2</v>
      </c>
      <c r="C117" s="329" t="s">
        <v>345</v>
      </c>
      <c r="D117" s="313">
        <v>44669</v>
      </c>
      <c r="E117" s="314">
        <f t="shared" si="5"/>
        <v>9.8571428571428577</v>
      </c>
      <c r="F117" s="315">
        <f t="shared" si="6"/>
        <v>13</v>
      </c>
      <c r="G117" s="364">
        <f t="shared" si="7"/>
        <v>-3</v>
      </c>
      <c r="H117" s="166" t="s">
        <v>552</v>
      </c>
      <c r="I117" s="365">
        <v>524698</v>
      </c>
      <c r="J117" s="318">
        <v>24.3</v>
      </c>
      <c r="K117" s="318">
        <v>23.9</v>
      </c>
      <c r="L117" s="319">
        <v>3.9</v>
      </c>
      <c r="M117" s="319">
        <v>3.5</v>
      </c>
      <c r="N117" s="320"/>
      <c r="O117" s="321">
        <f t="shared" si="8"/>
        <v>-1.6460905349794275</v>
      </c>
      <c r="P117" s="322">
        <f t="shared" si="9"/>
        <v>23.887499999999999</v>
      </c>
    </row>
    <row r="118" spans="1:16" x14ac:dyDescent="0.45">
      <c r="A118" s="311">
        <v>557304</v>
      </c>
      <c r="B118" s="311">
        <v>4</v>
      </c>
      <c r="C118" s="329" t="s">
        <v>345</v>
      </c>
      <c r="D118" s="313">
        <v>44669</v>
      </c>
      <c r="E118" s="314">
        <f t="shared" si="5"/>
        <v>9.8571428571428577</v>
      </c>
      <c r="F118" s="315">
        <f t="shared" si="6"/>
        <v>13</v>
      </c>
      <c r="G118" s="364">
        <f t="shared" si="7"/>
        <v>-3</v>
      </c>
      <c r="H118" s="166" t="s">
        <v>552</v>
      </c>
      <c r="I118" s="365">
        <v>524700</v>
      </c>
      <c r="J118" s="318">
        <v>23.6</v>
      </c>
      <c r="K118" s="318">
        <v>23.9</v>
      </c>
      <c r="L118" s="319">
        <v>3.3</v>
      </c>
      <c r="M118" s="319">
        <v>2.9</v>
      </c>
      <c r="N118" s="320"/>
      <c r="O118" s="321">
        <f t="shared" si="8"/>
        <v>1.2711864406779627</v>
      </c>
      <c r="P118" s="322">
        <f t="shared" si="9"/>
        <v>13.876499999999998</v>
      </c>
    </row>
    <row r="119" spans="1:16" x14ac:dyDescent="0.45">
      <c r="A119" s="311">
        <v>557305</v>
      </c>
      <c r="B119" s="311">
        <v>0</v>
      </c>
      <c r="C119" s="331" t="s">
        <v>346</v>
      </c>
      <c r="D119" s="313">
        <v>44669</v>
      </c>
      <c r="E119" s="314">
        <f t="shared" si="5"/>
        <v>9.8571428571428577</v>
      </c>
      <c r="F119" s="315">
        <f t="shared" si="6"/>
        <v>13</v>
      </c>
      <c r="G119" s="364">
        <f t="shared" si="7"/>
        <v>-3</v>
      </c>
      <c r="H119" s="166" t="s">
        <v>552</v>
      </c>
      <c r="I119" s="365">
        <v>524701</v>
      </c>
      <c r="J119" s="318">
        <v>22.7</v>
      </c>
      <c r="K119" s="318">
        <v>23.5</v>
      </c>
      <c r="L119" s="319">
        <v>3.1</v>
      </c>
      <c r="M119" s="319">
        <v>3.1</v>
      </c>
      <c r="N119" s="320"/>
      <c r="O119" s="321">
        <f t="shared" si="8"/>
        <v>3.524229074889873</v>
      </c>
      <c r="P119" s="322">
        <f t="shared" si="9"/>
        <v>14.895500000000002</v>
      </c>
    </row>
    <row r="120" spans="1:16" x14ac:dyDescent="0.45">
      <c r="A120" s="311">
        <v>557306</v>
      </c>
      <c r="B120" s="311">
        <v>1</v>
      </c>
      <c r="C120" s="331" t="s">
        <v>346</v>
      </c>
      <c r="D120" s="313">
        <v>44669</v>
      </c>
      <c r="E120" s="314">
        <f t="shared" si="5"/>
        <v>9.8571428571428577</v>
      </c>
      <c r="F120" s="315">
        <f t="shared" si="6"/>
        <v>13</v>
      </c>
      <c r="G120" s="364">
        <f t="shared" si="7"/>
        <v>-3</v>
      </c>
      <c r="H120" s="166" t="s">
        <v>553</v>
      </c>
      <c r="I120" s="365">
        <v>524702</v>
      </c>
      <c r="J120" s="318">
        <v>22.4</v>
      </c>
      <c r="K120" s="318">
        <v>22.9</v>
      </c>
      <c r="L120" s="319">
        <v>4.3</v>
      </c>
      <c r="M120" s="319">
        <v>2.8</v>
      </c>
      <c r="N120" s="320"/>
      <c r="O120" s="321">
        <f t="shared" si="8"/>
        <v>2.2321428571428603</v>
      </c>
      <c r="P120" s="322">
        <f t="shared" si="9"/>
        <v>16.855999999999998</v>
      </c>
    </row>
    <row r="121" spans="1:16" x14ac:dyDescent="0.45">
      <c r="A121" s="311">
        <v>557308</v>
      </c>
      <c r="B121" s="311">
        <v>3</v>
      </c>
      <c r="C121" s="331" t="s">
        <v>346</v>
      </c>
      <c r="D121" s="313">
        <v>44669</v>
      </c>
      <c r="E121" s="314">
        <f t="shared" si="5"/>
        <v>9.8571428571428577</v>
      </c>
      <c r="F121" s="315">
        <f t="shared" si="6"/>
        <v>13</v>
      </c>
      <c r="G121" s="364">
        <f t="shared" si="7"/>
        <v>-3</v>
      </c>
      <c r="H121" s="166" t="s">
        <v>552</v>
      </c>
      <c r="I121" s="365">
        <v>524704</v>
      </c>
      <c r="J121" s="318">
        <v>22.9</v>
      </c>
      <c r="K121" s="318">
        <v>23.1</v>
      </c>
      <c r="L121" s="319">
        <v>4.7</v>
      </c>
      <c r="M121" s="319">
        <v>3.7</v>
      </c>
      <c r="N121" s="320"/>
      <c r="O121" s="321">
        <f t="shared" si="8"/>
        <v>0.8733624454148492</v>
      </c>
      <c r="P121" s="322">
        <f t="shared" si="9"/>
        <v>32.171500000000002</v>
      </c>
    </row>
    <row r="122" spans="1:16" x14ac:dyDescent="0.45">
      <c r="A122" s="311">
        <v>557309</v>
      </c>
      <c r="B122" s="311">
        <v>4</v>
      </c>
      <c r="C122" s="331" t="s">
        <v>346</v>
      </c>
      <c r="D122" s="313">
        <v>44669</v>
      </c>
      <c r="E122" s="314">
        <f t="shared" si="5"/>
        <v>9.8571428571428577</v>
      </c>
      <c r="F122" s="315">
        <f t="shared" si="6"/>
        <v>13</v>
      </c>
      <c r="G122" s="364">
        <f t="shared" si="7"/>
        <v>-3</v>
      </c>
      <c r="H122" s="166" t="s">
        <v>553</v>
      </c>
      <c r="I122" s="365">
        <v>524705</v>
      </c>
      <c r="J122" s="318">
        <v>22.1</v>
      </c>
      <c r="K122" s="318">
        <v>22.9</v>
      </c>
      <c r="L122" s="319">
        <v>0</v>
      </c>
      <c r="M122" s="319">
        <v>0</v>
      </c>
      <c r="N122" s="320"/>
      <c r="O122" s="321">
        <f t="shared" si="8"/>
        <v>3.6199095022624306</v>
      </c>
      <c r="P122" s="322">
        <f t="shared" si="9"/>
        <v>0</v>
      </c>
    </row>
    <row r="123" spans="1:16" x14ac:dyDescent="0.45">
      <c r="A123" s="311">
        <v>557271</v>
      </c>
      <c r="B123" s="311">
        <v>1</v>
      </c>
      <c r="C123" s="312" t="s">
        <v>337</v>
      </c>
      <c r="D123" s="313">
        <v>44671</v>
      </c>
      <c r="E123" s="314">
        <f t="shared" si="5"/>
        <v>10.142857142857142</v>
      </c>
      <c r="F123" s="315">
        <f t="shared" si="6"/>
        <v>15</v>
      </c>
      <c r="G123" s="364">
        <f t="shared" si="7"/>
        <v>-1</v>
      </c>
      <c r="H123" s="166" t="s">
        <v>552</v>
      </c>
      <c r="I123" s="365">
        <v>524678</v>
      </c>
      <c r="J123" s="318">
        <v>23.2</v>
      </c>
      <c r="K123" s="318">
        <v>22.3</v>
      </c>
      <c r="L123" s="319">
        <v>3.8</v>
      </c>
      <c r="M123" s="319">
        <v>3.4</v>
      </c>
      <c r="N123" s="320"/>
      <c r="O123" s="321">
        <f t="shared" si="8"/>
        <v>-3.8793103448275801</v>
      </c>
      <c r="P123" s="322">
        <f t="shared" si="9"/>
        <v>21.963999999999999</v>
      </c>
    </row>
    <row r="124" spans="1:16" x14ac:dyDescent="0.45">
      <c r="A124" s="311">
        <v>557272</v>
      </c>
      <c r="B124" s="311">
        <v>2</v>
      </c>
      <c r="C124" s="312" t="s">
        <v>337</v>
      </c>
      <c r="D124" s="313">
        <v>44671</v>
      </c>
      <c r="E124" s="314">
        <f t="shared" si="5"/>
        <v>10.142857142857142</v>
      </c>
      <c r="F124" s="315">
        <f t="shared" si="6"/>
        <v>15</v>
      </c>
      <c r="G124" s="364">
        <f t="shared" si="7"/>
        <v>-1</v>
      </c>
      <c r="H124" s="166" t="s">
        <v>553</v>
      </c>
      <c r="I124" s="365">
        <v>524679</v>
      </c>
      <c r="J124" s="318">
        <v>22.4</v>
      </c>
      <c r="K124" s="318">
        <v>21.2</v>
      </c>
      <c r="L124" s="319">
        <v>4.8</v>
      </c>
      <c r="M124" s="319">
        <v>3.7</v>
      </c>
      <c r="N124" s="320"/>
      <c r="O124" s="321">
        <f t="shared" si="8"/>
        <v>-5.3571428571428488</v>
      </c>
      <c r="P124" s="322">
        <f t="shared" si="9"/>
        <v>32.856000000000002</v>
      </c>
    </row>
    <row r="125" spans="1:16" x14ac:dyDescent="0.45">
      <c r="A125" s="311">
        <v>557274</v>
      </c>
      <c r="B125" s="311">
        <v>4</v>
      </c>
      <c r="C125" s="312" t="s">
        <v>337</v>
      </c>
      <c r="D125" s="313">
        <v>44671</v>
      </c>
      <c r="E125" s="314">
        <f t="shared" si="5"/>
        <v>10.142857142857142</v>
      </c>
      <c r="F125" s="315">
        <f t="shared" si="6"/>
        <v>15</v>
      </c>
      <c r="G125" s="364">
        <f t="shared" si="7"/>
        <v>-1</v>
      </c>
      <c r="H125" s="166" t="s">
        <v>553</v>
      </c>
      <c r="I125" s="365">
        <v>524681</v>
      </c>
      <c r="J125" s="318">
        <v>24.2</v>
      </c>
      <c r="K125" s="318">
        <v>25.4</v>
      </c>
      <c r="L125" s="319">
        <v>0</v>
      </c>
      <c r="M125" s="319">
        <v>0</v>
      </c>
      <c r="N125" s="320"/>
      <c r="O125" s="321">
        <f t="shared" si="8"/>
        <v>4.9586776859504189</v>
      </c>
      <c r="P125" s="322">
        <f t="shared" si="9"/>
        <v>0</v>
      </c>
    </row>
    <row r="126" spans="1:16" x14ac:dyDescent="0.45">
      <c r="A126" s="311">
        <v>557275</v>
      </c>
      <c r="B126" s="311">
        <v>0</v>
      </c>
      <c r="C126" s="327" t="s">
        <v>339</v>
      </c>
      <c r="D126" s="313">
        <v>44671</v>
      </c>
      <c r="E126" s="314">
        <f t="shared" si="5"/>
        <v>10.142857142857142</v>
      </c>
      <c r="F126" s="315">
        <f t="shared" si="6"/>
        <v>15</v>
      </c>
      <c r="G126" s="364">
        <f t="shared" si="7"/>
        <v>-1</v>
      </c>
      <c r="H126" s="166" t="s">
        <v>553</v>
      </c>
      <c r="I126" s="365">
        <v>524682</v>
      </c>
      <c r="J126" s="318">
        <v>20.7</v>
      </c>
      <c r="K126" s="318">
        <v>21.8</v>
      </c>
      <c r="L126" s="319">
        <v>5.5</v>
      </c>
      <c r="M126" s="319">
        <v>4</v>
      </c>
      <c r="N126" s="320"/>
      <c r="O126" s="321">
        <f t="shared" si="8"/>
        <v>5.3140096618357502</v>
      </c>
      <c r="P126" s="322">
        <f t="shared" si="9"/>
        <v>44</v>
      </c>
    </row>
    <row r="127" spans="1:16" x14ac:dyDescent="0.45">
      <c r="A127" s="311">
        <v>557276</v>
      </c>
      <c r="B127" s="311">
        <v>1</v>
      </c>
      <c r="C127" s="327" t="s">
        <v>339</v>
      </c>
      <c r="D127" s="313">
        <v>44671</v>
      </c>
      <c r="E127" s="314">
        <f t="shared" si="5"/>
        <v>10.142857142857142</v>
      </c>
      <c r="F127" s="315">
        <f t="shared" si="6"/>
        <v>15</v>
      </c>
      <c r="G127" s="364">
        <f t="shared" si="7"/>
        <v>-1</v>
      </c>
      <c r="H127" s="166" t="s">
        <v>553</v>
      </c>
      <c r="I127" s="365">
        <v>524683</v>
      </c>
      <c r="J127" s="318">
        <v>21.8</v>
      </c>
      <c r="K127" s="318">
        <v>22.3</v>
      </c>
      <c r="L127" s="319">
        <v>5.7</v>
      </c>
      <c r="M127" s="319">
        <v>5.6</v>
      </c>
      <c r="N127" s="320"/>
      <c r="O127" s="321">
        <f t="shared" si="8"/>
        <v>2.2935779816513735</v>
      </c>
      <c r="P127" s="322">
        <f t="shared" si="9"/>
        <v>89.375999999999991</v>
      </c>
    </row>
    <row r="128" spans="1:16" x14ac:dyDescent="0.45">
      <c r="A128" s="311">
        <v>557277</v>
      </c>
      <c r="B128" s="311">
        <v>2</v>
      </c>
      <c r="C128" s="327" t="s">
        <v>339</v>
      </c>
      <c r="D128" s="313">
        <v>44671</v>
      </c>
      <c r="E128" s="314">
        <f t="shared" si="5"/>
        <v>10.142857142857142</v>
      </c>
      <c r="F128" s="315">
        <f t="shared" si="6"/>
        <v>15</v>
      </c>
      <c r="G128" s="364">
        <f t="shared" si="7"/>
        <v>-1</v>
      </c>
      <c r="H128" s="166" t="s">
        <v>553</v>
      </c>
      <c r="I128" s="365">
        <v>524684</v>
      </c>
      <c r="J128" s="318">
        <v>24.6</v>
      </c>
      <c r="K128" s="318">
        <v>25.2</v>
      </c>
      <c r="L128" s="319">
        <v>5.0999999999999996</v>
      </c>
      <c r="M128" s="319">
        <v>3.9</v>
      </c>
      <c r="N128" s="320"/>
      <c r="O128" s="321">
        <f t="shared" si="8"/>
        <v>2.4390243902439046</v>
      </c>
      <c r="P128" s="322">
        <f t="shared" si="9"/>
        <v>38.785499999999992</v>
      </c>
    </row>
    <row r="129" spans="1:16" x14ac:dyDescent="0.45">
      <c r="A129" s="311">
        <v>557278</v>
      </c>
      <c r="B129" s="311">
        <v>3</v>
      </c>
      <c r="C129" s="327" t="s">
        <v>339</v>
      </c>
      <c r="D129" s="313">
        <v>44671</v>
      </c>
      <c r="E129" s="314">
        <f t="shared" si="5"/>
        <v>10.142857142857142</v>
      </c>
      <c r="F129" s="315">
        <f t="shared" si="6"/>
        <v>15</v>
      </c>
      <c r="G129" s="364">
        <f t="shared" si="7"/>
        <v>-1</v>
      </c>
      <c r="H129" s="166" t="s">
        <v>553</v>
      </c>
      <c r="I129" s="365">
        <v>524685</v>
      </c>
      <c r="J129" s="318">
        <v>22.6</v>
      </c>
      <c r="K129" s="318">
        <v>23.3</v>
      </c>
      <c r="L129" s="319">
        <v>3.1</v>
      </c>
      <c r="M129" s="319">
        <v>2.9</v>
      </c>
      <c r="N129" s="320"/>
      <c r="O129" s="321">
        <f t="shared" si="8"/>
        <v>3.0973451327433565</v>
      </c>
      <c r="P129" s="322">
        <f t="shared" si="9"/>
        <v>13.035500000000001</v>
      </c>
    </row>
    <row r="130" spans="1:16" x14ac:dyDescent="0.45">
      <c r="A130" s="311">
        <v>557279</v>
      </c>
      <c r="B130" s="311">
        <v>4</v>
      </c>
      <c r="C130" s="327" t="s">
        <v>339</v>
      </c>
      <c r="D130" s="313">
        <v>44671</v>
      </c>
      <c r="E130" s="314">
        <f t="shared" si="5"/>
        <v>10.142857142857142</v>
      </c>
      <c r="F130" s="315">
        <f t="shared" si="6"/>
        <v>15</v>
      </c>
      <c r="G130" s="364">
        <f t="shared" si="7"/>
        <v>-1</v>
      </c>
      <c r="H130" s="166" t="s">
        <v>551</v>
      </c>
      <c r="I130" s="365">
        <v>524686</v>
      </c>
      <c r="J130" s="318">
        <v>23</v>
      </c>
      <c r="K130" s="318">
        <v>23.8</v>
      </c>
      <c r="L130" s="319">
        <v>5.8</v>
      </c>
      <c r="M130" s="319">
        <v>5.4</v>
      </c>
      <c r="N130" s="320"/>
      <c r="O130" s="321">
        <f t="shared" si="8"/>
        <v>3.4782608695652195</v>
      </c>
      <c r="P130" s="322">
        <f t="shared" si="9"/>
        <v>84.564000000000007</v>
      </c>
    </row>
    <row r="131" spans="1:16" x14ac:dyDescent="0.45">
      <c r="A131" s="311">
        <v>557280</v>
      </c>
      <c r="B131" s="311">
        <v>0</v>
      </c>
      <c r="C131" s="328" t="s">
        <v>341</v>
      </c>
      <c r="D131" s="313">
        <v>44671</v>
      </c>
      <c r="E131" s="314">
        <f t="shared" si="5"/>
        <v>10.142857142857142</v>
      </c>
      <c r="F131" s="315">
        <f t="shared" si="6"/>
        <v>15</v>
      </c>
      <c r="G131" s="364">
        <f t="shared" si="7"/>
        <v>-1</v>
      </c>
      <c r="H131" s="166" t="s">
        <v>553</v>
      </c>
      <c r="I131" s="365">
        <v>524687</v>
      </c>
      <c r="J131" s="318">
        <v>22.7</v>
      </c>
      <c r="K131" s="318">
        <v>22.2</v>
      </c>
      <c r="L131" s="319">
        <v>5.9</v>
      </c>
      <c r="M131" s="319">
        <v>4.2</v>
      </c>
      <c r="N131" s="320"/>
      <c r="O131" s="321">
        <f t="shared" si="8"/>
        <v>-2.2026431718061623</v>
      </c>
      <c r="P131" s="322">
        <f t="shared" si="9"/>
        <v>52.038000000000004</v>
      </c>
    </row>
    <row r="132" spans="1:16" x14ac:dyDescent="0.45">
      <c r="A132" s="311">
        <v>557284</v>
      </c>
      <c r="B132" s="311">
        <v>4</v>
      </c>
      <c r="C132" s="328" t="s">
        <v>341</v>
      </c>
      <c r="D132" s="313">
        <v>44671</v>
      </c>
      <c r="E132" s="314">
        <f t="shared" si="5"/>
        <v>10.142857142857142</v>
      </c>
      <c r="F132" s="315">
        <f t="shared" si="6"/>
        <v>15</v>
      </c>
      <c r="G132" s="364">
        <f t="shared" si="7"/>
        <v>-1</v>
      </c>
      <c r="H132" s="166" t="s">
        <v>552</v>
      </c>
      <c r="I132" s="365">
        <v>524691</v>
      </c>
      <c r="J132" s="318">
        <v>23.3</v>
      </c>
      <c r="K132" s="318">
        <v>23.4</v>
      </c>
      <c r="L132" s="319">
        <v>6</v>
      </c>
      <c r="M132" s="319">
        <v>3.9</v>
      </c>
      <c r="N132" s="320"/>
      <c r="O132" s="321">
        <f t="shared" si="8"/>
        <v>0.42918454935620964</v>
      </c>
      <c r="P132" s="322">
        <f t="shared" si="9"/>
        <v>45.629999999999995</v>
      </c>
    </row>
    <row r="133" spans="1:16" x14ac:dyDescent="0.45">
      <c r="A133" s="311">
        <v>557286</v>
      </c>
      <c r="B133" s="311">
        <v>1</v>
      </c>
      <c r="C133" s="329" t="s">
        <v>342</v>
      </c>
      <c r="D133" s="313">
        <v>44671</v>
      </c>
      <c r="E133" s="314">
        <f t="shared" si="5"/>
        <v>10.142857142857142</v>
      </c>
      <c r="F133" s="315">
        <f t="shared" si="6"/>
        <v>15</v>
      </c>
      <c r="G133" s="364">
        <f t="shared" si="7"/>
        <v>-1</v>
      </c>
      <c r="H133" s="166" t="s">
        <v>552</v>
      </c>
      <c r="I133" s="365">
        <v>524693</v>
      </c>
      <c r="J133" s="318">
        <v>22.2</v>
      </c>
      <c r="K133" s="318">
        <v>22.4</v>
      </c>
      <c r="L133" s="319">
        <v>5.9</v>
      </c>
      <c r="M133" s="319">
        <v>3.4</v>
      </c>
      <c r="N133" s="320"/>
      <c r="O133" s="321">
        <f t="shared" si="8"/>
        <v>0.9009009009008917</v>
      </c>
      <c r="P133" s="322">
        <f t="shared" si="9"/>
        <v>34.102000000000004</v>
      </c>
    </row>
    <row r="134" spans="1:16" x14ac:dyDescent="0.45">
      <c r="A134" s="311">
        <v>557287</v>
      </c>
      <c r="B134" s="311">
        <v>2</v>
      </c>
      <c r="C134" s="329" t="s">
        <v>342</v>
      </c>
      <c r="D134" s="313">
        <v>44671</v>
      </c>
      <c r="E134" s="314">
        <f t="shared" si="5"/>
        <v>10.142857142857142</v>
      </c>
      <c r="F134" s="315">
        <f t="shared" si="6"/>
        <v>15</v>
      </c>
      <c r="G134" s="364">
        <f t="shared" si="7"/>
        <v>-1</v>
      </c>
      <c r="H134" s="166" t="s">
        <v>553</v>
      </c>
      <c r="I134" s="365">
        <v>524694</v>
      </c>
      <c r="J134" s="318">
        <v>23.7</v>
      </c>
      <c r="K134" s="318">
        <v>22.8</v>
      </c>
      <c r="L134" s="319">
        <v>4</v>
      </c>
      <c r="M134" s="319">
        <v>3.8</v>
      </c>
      <c r="N134" s="320"/>
      <c r="O134" s="321">
        <f t="shared" si="8"/>
        <v>-3.7974683544303778</v>
      </c>
      <c r="P134" s="322">
        <f t="shared" si="9"/>
        <v>28.88</v>
      </c>
    </row>
    <row r="135" spans="1:16" x14ac:dyDescent="0.45">
      <c r="A135" s="311">
        <v>557288</v>
      </c>
      <c r="B135" s="311">
        <v>3</v>
      </c>
      <c r="C135" s="329" t="s">
        <v>342</v>
      </c>
      <c r="D135" s="313">
        <v>44671</v>
      </c>
      <c r="E135" s="314">
        <f t="shared" si="5"/>
        <v>10.142857142857142</v>
      </c>
      <c r="F135" s="315">
        <f t="shared" si="6"/>
        <v>15</v>
      </c>
      <c r="G135" s="364">
        <f t="shared" si="7"/>
        <v>-1</v>
      </c>
      <c r="H135" s="166" t="s">
        <v>552</v>
      </c>
      <c r="I135" s="365">
        <v>524695</v>
      </c>
      <c r="J135" s="318">
        <v>21.1</v>
      </c>
      <c r="K135" s="318">
        <v>21.6</v>
      </c>
      <c r="L135" s="319">
        <v>5.2</v>
      </c>
      <c r="M135" s="319">
        <v>4.7</v>
      </c>
      <c r="N135" s="320"/>
      <c r="O135" s="321">
        <f t="shared" si="8"/>
        <v>2.3696682464454888</v>
      </c>
      <c r="P135" s="322">
        <f t="shared" si="9"/>
        <v>57.434000000000005</v>
      </c>
    </row>
    <row r="136" spans="1:16" x14ac:dyDescent="0.45">
      <c r="A136" s="311">
        <v>557290</v>
      </c>
      <c r="B136" s="311">
        <v>0</v>
      </c>
      <c r="C136" s="330" t="s">
        <v>343</v>
      </c>
      <c r="D136" s="313">
        <v>44671</v>
      </c>
      <c r="E136" s="314">
        <f t="shared" si="5"/>
        <v>10.142857142857142</v>
      </c>
      <c r="F136" s="315">
        <f t="shared" si="6"/>
        <v>15</v>
      </c>
      <c r="G136" s="364">
        <f t="shared" si="7"/>
        <v>-1</v>
      </c>
      <c r="H136" s="166" t="s">
        <v>553</v>
      </c>
      <c r="I136" s="365">
        <v>524697</v>
      </c>
      <c r="J136" s="318">
        <v>24</v>
      </c>
      <c r="K136" s="318">
        <v>24.3</v>
      </c>
      <c r="L136" s="319">
        <v>3.6</v>
      </c>
      <c r="M136" s="319">
        <v>2.1</v>
      </c>
      <c r="N136" s="320"/>
      <c r="O136" s="321">
        <f t="shared" si="8"/>
        <v>1.2499999999999956</v>
      </c>
      <c r="P136" s="322">
        <f t="shared" si="9"/>
        <v>7.9380000000000006</v>
      </c>
    </row>
    <row r="137" spans="1:16" x14ac:dyDescent="0.45">
      <c r="A137" s="311">
        <v>557291</v>
      </c>
      <c r="B137" s="311">
        <v>1</v>
      </c>
      <c r="C137" s="330" t="s">
        <v>343</v>
      </c>
      <c r="D137" s="313">
        <v>44671</v>
      </c>
      <c r="E137" s="314">
        <f t="shared" si="5"/>
        <v>10.142857142857142</v>
      </c>
      <c r="F137" s="315">
        <f t="shared" si="6"/>
        <v>15</v>
      </c>
      <c r="G137" s="364">
        <f t="shared" si="7"/>
        <v>-1</v>
      </c>
      <c r="H137" s="166" t="s">
        <v>552</v>
      </c>
      <c r="I137" s="365">
        <v>524698</v>
      </c>
      <c r="J137" s="318">
        <v>23.5</v>
      </c>
      <c r="K137" s="318">
        <v>24</v>
      </c>
      <c r="L137" s="319">
        <v>3.7</v>
      </c>
      <c r="M137" s="319">
        <v>3.3</v>
      </c>
      <c r="N137" s="320"/>
      <c r="O137" s="321">
        <f t="shared" si="8"/>
        <v>2.1276595744680771</v>
      </c>
      <c r="P137" s="322">
        <f t="shared" si="9"/>
        <v>20.146499999999996</v>
      </c>
    </row>
    <row r="138" spans="1:16" x14ac:dyDescent="0.45">
      <c r="A138" s="311">
        <v>557292</v>
      </c>
      <c r="B138" s="311">
        <v>2</v>
      </c>
      <c r="C138" s="330" t="s">
        <v>343</v>
      </c>
      <c r="D138" s="313">
        <v>44671</v>
      </c>
      <c r="E138" s="314">
        <f t="shared" si="5"/>
        <v>10.142857142857142</v>
      </c>
      <c r="F138" s="315">
        <f t="shared" si="6"/>
        <v>15</v>
      </c>
      <c r="G138" s="364">
        <f t="shared" si="7"/>
        <v>-1</v>
      </c>
      <c r="H138" s="166" t="s">
        <v>551</v>
      </c>
      <c r="I138" s="365">
        <v>524699</v>
      </c>
      <c r="J138" s="318">
        <v>27.3</v>
      </c>
      <c r="K138" s="318">
        <v>27.7</v>
      </c>
      <c r="L138" s="319">
        <v>4.5999999999999996</v>
      </c>
      <c r="M138" s="319">
        <v>4.3</v>
      </c>
      <c r="N138" s="320"/>
      <c r="O138" s="321">
        <f t="shared" si="8"/>
        <v>1.46520146520146</v>
      </c>
      <c r="P138" s="322">
        <f t="shared" si="9"/>
        <v>42.526999999999994</v>
      </c>
    </row>
    <row r="139" spans="1:16" x14ac:dyDescent="0.45">
      <c r="A139" s="311">
        <v>557293</v>
      </c>
      <c r="B139" s="311">
        <v>3</v>
      </c>
      <c r="C139" s="330" t="s">
        <v>343</v>
      </c>
      <c r="D139" s="313">
        <v>44671</v>
      </c>
      <c r="E139" s="314">
        <f t="shared" si="5"/>
        <v>10.142857142857142</v>
      </c>
      <c r="F139" s="315">
        <f t="shared" si="6"/>
        <v>15</v>
      </c>
      <c r="G139" s="364">
        <f t="shared" si="7"/>
        <v>-1</v>
      </c>
      <c r="H139" s="166" t="s">
        <v>552</v>
      </c>
      <c r="I139" s="365">
        <v>524700</v>
      </c>
      <c r="J139" s="318">
        <v>23.2</v>
      </c>
      <c r="K139" s="318">
        <v>23.4</v>
      </c>
      <c r="L139" s="319">
        <v>4.4000000000000004</v>
      </c>
      <c r="M139" s="319">
        <v>3.7</v>
      </c>
      <c r="N139" s="320"/>
      <c r="O139" s="321">
        <f t="shared" si="8"/>
        <v>0.86206896551723755</v>
      </c>
      <c r="P139" s="322">
        <f t="shared" si="9"/>
        <v>30.118000000000002</v>
      </c>
    </row>
    <row r="140" spans="1:16" x14ac:dyDescent="0.45">
      <c r="A140" s="311">
        <v>557294</v>
      </c>
      <c r="B140" s="311">
        <v>4</v>
      </c>
      <c r="C140" s="330" t="s">
        <v>343</v>
      </c>
      <c r="D140" s="313">
        <v>44671</v>
      </c>
      <c r="E140" s="314">
        <f t="shared" si="5"/>
        <v>10.142857142857142</v>
      </c>
      <c r="F140" s="315">
        <f t="shared" si="6"/>
        <v>15</v>
      </c>
      <c r="G140" s="364">
        <f t="shared" si="7"/>
        <v>-1</v>
      </c>
      <c r="H140" s="166" t="s">
        <v>551</v>
      </c>
      <c r="I140" s="365">
        <v>524701</v>
      </c>
      <c r="J140" s="318">
        <v>26.5</v>
      </c>
      <c r="K140" s="318">
        <v>24.8</v>
      </c>
      <c r="L140" s="319">
        <v>4.5999999999999996</v>
      </c>
      <c r="M140" s="319">
        <v>3.8</v>
      </c>
      <c r="N140" s="320"/>
      <c r="O140" s="321">
        <f t="shared" si="8"/>
        <v>-6.4150943396226401</v>
      </c>
      <c r="P140" s="322">
        <f t="shared" si="9"/>
        <v>33.211999999999989</v>
      </c>
    </row>
    <row r="141" spans="1:16" x14ac:dyDescent="0.45">
      <c r="A141" s="311">
        <v>557295</v>
      </c>
      <c r="B141" s="311">
        <v>0</v>
      </c>
      <c r="C141" s="331" t="s">
        <v>344</v>
      </c>
      <c r="D141" s="313">
        <v>44671</v>
      </c>
      <c r="E141" s="314">
        <f t="shared" si="5"/>
        <v>10.142857142857142</v>
      </c>
      <c r="F141" s="315">
        <f t="shared" si="6"/>
        <v>15</v>
      </c>
      <c r="G141" s="364">
        <f t="shared" si="7"/>
        <v>-1</v>
      </c>
      <c r="H141" s="166" t="s">
        <v>551</v>
      </c>
      <c r="I141" s="365">
        <v>524702</v>
      </c>
      <c r="J141" s="318">
        <v>23.9</v>
      </c>
      <c r="K141" s="318">
        <v>23.6</v>
      </c>
      <c r="L141" s="319">
        <v>4.2</v>
      </c>
      <c r="M141" s="319">
        <v>4.0999999999999996</v>
      </c>
      <c r="N141" s="320"/>
      <c r="O141" s="321">
        <f t="shared" si="8"/>
        <v>-1.2552301255229992</v>
      </c>
      <c r="P141" s="322">
        <f t="shared" si="9"/>
        <v>35.300999999999995</v>
      </c>
    </row>
    <row r="142" spans="1:16" x14ac:dyDescent="0.45">
      <c r="A142" s="311">
        <v>557299</v>
      </c>
      <c r="B142" s="311">
        <v>4</v>
      </c>
      <c r="C142" s="331" t="s">
        <v>344</v>
      </c>
      <c r="D142" s="313">
        <v>44671</v>
      </c>
      <c r="E142" s="314">
        <f t="shared" si="5"/>
        <v>10.142857142857142</v>
      </c>
      <c r="F142" s="315">
        <f t="shared" si="6"/>
        <v>15</v>
      </c>
      <c r="G142" s="364">
        <f t="shared" si="7"/>
        <v>-1</v>
      </c>
      <c r="H142" s="166" t="s">
        <v>553</v>
      </c>
      <c r="I142" s="365">
        <v>524706</v>
      </c>
      <c r="J142" s="318">
        <v>25.1</v>
      </c>
      <c r="K142" s="318">
        <v>25.4</v>
      </c>
      <c r="L142" s="319">
        <v>4.4000000000000004</v>
      </c>
      <c r="M142" s="319">
        <v>3.9</v>
      </c>
      <c r="N142" s="320"/>
      <c r="O142" s="321">
        <f t="shared" si="8"/>
        <v>1.195219123505975</v>
      </c>
      <c r="P142" s="322">
        <f t="shared" si="9"/>
        <v>33.461999999999996</v>
      </c>
    </row>
    <row r="143" spans="1:16" x14ac:dyDescent="0.45">
      <c r="A143" s="311">
        <v>557301</v>
      </c>
      <c r="B143" s="311">
        <v>1</v>
      </c>
      <c r="C143" s="329" t="s">
        <v>345</v>
      </c>
      <c r="D143" s="313">
        <v>44671</v>
      </c>
      <c r="E143" s="314">
        <f t="shared" si="5"/>
        <v>10.142857142857142</v>
      </c>
      <c r="F143" s="315">
        <f t="shared" si="6"/>
        <v>15</v>
      </c>
      <c r="G143" s="364">
        <f t="shared" si="7"/>
        <v>-1</v>
      </c>
      <c r="H143" s="166" t="s">
        <v>552</v>
      </c>
      <c r="I143" s="365">
        <v>524697</v>
      </c>
      <c r="J143" s="318">
        <v>22.9</v>
      </c>
      <c r="K143" s="318">
        <v>23.5</v>
      </c>
      <c r="L143" s="319">
        <v>0</v>
      </c>
      <c r="M143" s="319">
        <v>0</v>
      </c>
      <c r="N143" s="320"/>
      <c r="O143" s="321">
        <f t="shared" si="8"/>
        <v>2.6200873362445476</v>
      </c>
      <c r="P143" s="322">
        <f t="shared" si="9"/>
        <v>0</v>
      </c>
    </row>
    <row r="144" spans="1:16" x14ac:dyDescent="0.45">
      <c r="A144" s="311">
        <v>557302</v>
      </c>
      <c r="B144" s="311">
        <v>2</v>
      </c>
      <c r="C144" s="329" t="s">
        <v>345</v>
      </c>
      <c r="D144" s="313">
        <v>44671</v>
      </c>
      <c r="E144" s="314">
        <f t="shared" si="5"/>
        <v>10.142857142857142</v>
      </c>
      <c r="F144" s="315">
        <f t="shared" si="6"/>
        <v>15</v>
      </c>
      <c r="G144" s="364">
        <f t="shared" si="7"/>
        <v>-1</v>
      </c>
      <c r="H144" s="166" t="s">
        <v>552</v>
      </c>
      <c r="I144" s="365">
        <v>524698</v>
      </c>
      <c r="J144" s="318">
        <v>24.3</v>
      </c>
      <c r="K144" s="318">
        <v>23.8</v>
      </c>
      <c r="L144" s="319">
        <v>4.7</v>
      </c>
      <c r="M144" s="319">
        <v>4.4000000000000004</v>
      </c>
      <c r="N144" s="320"/>
      <c r="O144" s="321">
        <f t="shared" si="8"/>
        <v>-2.0576131687242816</v>
      </c>
      <c r="P144" s="322">
        <f t="shared" si="9"/>
        <v>45.496000000000009</v>
      </c>
    </row>
    <row r="145" spans="1:16" x14ac:dyDescent="0.45">
      <c r="A145" s="311">
        <v>557304</v>
      </c>
      <c r="B145" s="311">
        <v>4</v>
      </c>
      <c r="C145" s="329" t="s">
        <v>345</v>
      </c>
      <c r="D145" s="313">
        <v>44671</v>
      </c>
      <c r="E145" s="314">
        <f t="shared" si="5"/>
        <v>10.142857142857142</v>
      </c>
      <c r="F145" s="315">
        <f t="shared" si="6"/>
        <v>15</v>
      </c>
      <c r="G145" s="364">
        <f t="shared" si="7"/>
        <v>-1</v>
      </c>
      <c r="H145" s="375" t="s">
        <v>552</v>
      </c>
      <c r="I145" s="311">
        <v>524700</v>
      </c>
      <c r="J145" s="318">
        <v>23.6</v>
      </c>
      <c r="K145" s="318">
        <v>24</v>
      </c>
      <c r="L145" s="319">
        <v>3.4</v>
      </c>
      <c r="M145" s="319">
        <v>3.1</v>
      </c>
      <c r="N145" s="320"/>
      <c r="O145" s="321">
        <f t="shared" si="8"/>
        <v>1.6949152542372836</v>
      </c>
      <c r="P145" s="322">
        <f t="shared" si="9"/>
        <v>16.337</v>
      </c>
    </row>
    <row r="146" spans="1:16" x14ac:dyDescent="0.45">
      <c r="A146" s="311">
        <v>557305</v>
      </c>
      <c r="B146" s="311">
        <v>0</v>
      </c>
      <c r="C146" s="331" t="s">
        <v>346</v>
      </c>
      <c r="D146" s="313">
        <v>44671</v>
      </c>
      <c r="E146" s="314">
        <f t="shared" si="5"/>
        <v>10.142857142857142</v>
      </c>
      <c r="F146" s="315">
        <f t="shared" si="6"/>
        <v>15</v>
      </c>
      <c r="G146" s="364">
        <f t="shared" si="7"/>
        <v>-1</v>
      </c>
      <c r="H146" s="166" t="s">
        <v>552</v>
      </c>
      <c r="I146" s="365">
        <v>524701</v>
      </c>
      <c r="J146" s="318">
        <v>22.7</v>
      </c>
      <c r="K146" s="318">
        <v>23.4</v>
      </c>
      <c r="L146" s="319">
        <v>4</v>
      </c>
      <c r="M146" s="319">
        <v>3.3</v>
      </c>
      <c r="N146" s="320"/>
      <c r="O146" s="321">
        <f t="shared" si="8"/>
        <v>3.0837004405286361</v>
      </c>
      <c r="P146" s="322">
        <f t="shared" si="9"/>
        <v>21.779999999999998</v>
      </c>
    </row>
    <row r="147" spans="1:16" x14ac:dyDescent="0.45">
      <c r="A147" s="311">
        <v>557306</v>
      </c>
      <c r="B147" s="311">
        <v>1</v>
      </c>
      <c r="C147" s="331" t="s">
        <v>346</v>
      </c>
      <c r="D147" s="313">
        <v>44671</v>
      </c>
      <c r="E147" s="314">
        <f t="shared" si="5"/>
        <v>10.142857142857142</v>
      </c>
      <c r="F147" s="315">
        <f t="shared" si="6"/>
        <v>15</v>
      </c>
      <c r="G147" s="364">
        <f t="shared" si="7"/>
        <v>-1</v>
      </c>
      <c r="H147" s="166" t="s">
        <v>553</v>
      </c>
      <c r="I147" s="365">
        <v>524702</v>
      </c>
      <c r="J147" s="318">
        <v>22.4</v>
      </c>
      <c r="K147" s="318">
        <v>22.8</v>
      </c>
      <c r="L147" s="319">
        <v>4.2</v>
      </c>
      <c r="M147" s="319">
        <v>2.8</v>
      </c>
      <c r="N147" s="320"/>
      <c r="O147" s="321">
        <f t="shared" si="8"/>
        <v>1.7857142857143016</v>
      </c>
      <c r="P147" s="322">
        <f t="shared" si="9"/>
        <v>16.463999999999999</v>
      </c>
    </row>
    <row r="148" spans="1:16" x14ac:dyDescent="0.45">
      <c r="A148" s="311">
        <v>557308</v>
      </c>
      <c r="B148" s="311">
        <v>3</v>
      </c>
      <c r="C148" s="331" t="s">
        <v>346</v>
      </c>
      <c r="D148" s="313">
        <v>44671</v>
      </c>
      <c r="E148" s="314">
        <f t="shared" si="5"/>
        <v>10.142857142857142</v>
      </c>
      <c r="F148" s="315">
        <f t="shared" si="6"/>
        <v>15</v>
      </c>
      <c r="G148" s="364">
        <f t="shared" si="7"/>
        <v>-1</v>
      </c>
      <c r="H148" s="166" t="s">
        <v>552</v>
      </c>
      <c r="I148" s="365">
        <v>524704</v>
      </c>
      <c r="J148" s="318">
        <v>22.9</v>
      </c>
      <c r="K148" s="318">
        <v>22.9</v>
      </c>
      <c r="L148" s="319">
        <v>5</v>
      </c>
      <c r="M148" s="319">
        <v>3.4</v>
      </c>
      <c r="N148" s="320"/>
      <c r="O148" s="321">
        <f t="shared" si="8"/>
        <v>0</v>
      </c>
      <c r="P148" s="322">
        <f t="shared" si="9"/>
        <v>28.9</v>
      </c>
    </row>
    <row r="149" spans="1:16" x14ac:dyDescent="0.45">
      <c r="A149" s="311">
        <v>557309</v>
      </c>
      <c r="B149" s="311">
        <v>4</v>
      </c>
      <c r="C149" s="331" t="s">
        <v>346</v>
      </c>
      <c r="D149" s="313">
        <v>44671</v>
      </c>
      <c r="E149" s="314">
        <f t="shared" si="5"/>
        <v>10.142857142857142</v>
      </c>
      <c r="F149" s="315">
        <f t="shared" si="6"/>
        <v>15</v>
      </c>
      <c r="G149" s="364">
        <f t="shared" si="7"/>
        <v>-1</v>
      </c>
      <c r="H149" s="166" t="s">
        <v>553</v>
      </c>
      <c r="I149" s="365">
        <v>524705</v>
      </c>
      <c r="J149" s="318">
        <v>22.1</v>
      </c>
      <c r="K149" s="318">
        <v>22.5</v>
      </c>
      <c r="L149" s="319">
        <v>0</v>
      </c>
      <c r="M149" s="319">
        <v>0</v>
      </c>
      <c r="N149" s="320"/>
      <c r="O149" s="321">
        <f t="shared" si="8"/>
        <v>1.8099547511312153</v>
      </c>
      <c r="P149" s="322">
        <f t="shared" si="9"/>
        <v>0</v>
      </c>
    </row>
    <row r="150" spans="1:16" x14ac:dyDescent="0.45">
      <c r="A150" s="311">
        <v>557271</v>
      </c>
      <c r="B150" s="311">
        <v>1</v>
      </c>
      <c r="C150" s="312" t="s">
        <v>337</v>
      </c>
      <c r="D150" s="313">
        <v>44673</v>
      </c>
      <c r="E150" s="314">
        <f t="shared" si="5"/>
        <v>10.428571428571429</v>
      </c>
      <c r="F150" s="315">
        <f t="shared" si="6"/>
        <v>17</v>
      </c>
      <c r="G150" s="364">
        <f t="shared" si="7"/>
        <v>1</v>
      </c>
      <c r="H150" s="366" t="s">
        <v>552</v>
      </c>
      <c r="I150" s="365">
        <v>524678</v>
      </c>
      <c r="J150" s="318">
        <v>23.2</v>
      </c>
      <c r="K150" s="318">
        <v>22.8</v>
      </c>
      <c r="L150" s="319">
        <v>3.9</v>
      </c>
      <c r="M150" s="319">
        <v>3.7</v>
      </c>
      <c r="N150" s="320"/>
      <c r="O150" s="321">
        <f t="shared" si="8"/>
        <v>-1.7241379310344751</v>
      </c>
      <c r="P150" s="322">
        <f t="shared" si="9"/>
        <v>26.695499999999999</v>
      </c>
    </row>
    <row r="151" spans="1:16" x14ac:dyDescent="0.45">
      <c r="A151" s="367">
        <v>557272</v>
      </c>
      <c r="B151" s="367">
        <v>2</v>
      </c>
      <c r="C151" s="380" t="s">
        <v>337</v>
      </c>
      <c r="D151" s="313">
        <v>44673</v>
      </c>
      <c r="E151" s="314">
        <f t="shared" si="5"/>
        <v>10.428571428571429</v>
      </c>
      <c r="F151" s="315">
        <f t="shared" si="6"/>
        <v>17</v>
      </c>
      <c r="G151" s="364">
        <f t="shared" si="7"/>
        <v>1</v>
      </c>
      <c r="H151" s="166" t="s">
        <v>553</v>
      </c>
      <c r="I151" s="369">
        <v>524679</v>
      </c>
      <c r="J151" s="370">
        <v>22.4</v>
      </c>
      <c r="K151" s="370">
        <v>22.1</v>
      </c>
      <c r="L151" s="371">
        <v>4.5999999999999996</v>
      </c>
      <c r="M151" s="371">
        <v>4.4000000000000004</v>
      </c>
      <c r="N151" s="372"/>
      <c r="O151" s="373">
        <f t="shared" si="8"/>
        <v>-1.3392857142856984</v>
      </c>
      <c r="P151" s="374">
        <f t="shared" si="9"/>
        <v>44.527999999999999</v>
      </c>
    </row>
    <row r="152" spans="1:16" x14ac:dyDescent="0.45">
      <c r="A152" s="311">
        <v>557274</v>
      </c>
      <c r="B152" s="311">
        <v>4</v>
      </c>
      <c r="C152" s="312" t="s">
        <v>337</v>
      </c>
      <c r="D152" s="313">
        <v>44673</v>
      </c>
      <c r="E152" s="314">
        <f t="shared" si="5"/>
        <v>10.428571428571429</v>
      </c>
      <c r="F152" s="315">
        <f t="shared" si="6"/>
        <v>17</v>
      </c>
      <c r="G152" s="364">
        <f t="shared" si="7"/>
        <v>1</v>
      </c>
      <c r="H152" s="166" t="s">
        <v>553</v>
      </c>
      <c r="I152" s="365">
        <v>524681</v>
      </c>
      <c r="J152" s="318">
        <v>24.2</v>
      </c>
      <c r="K152" s="318">
        <v>24.3</v>
      </c>
      <c r="L152" s="319">
        <v>0</v>
      </c>
      <c r="M152" s="319">
        <v>0</v>
      </c>
      <c r="N152" s="320"/>
      <c r="O152" s="321">
        <f t="shared" si="8"/>
        <v>0.41322314049587749</v>
      </c>
      <c r="P152" s="322">
        <f t="shared" si="9"/>
        <v>0</v>
      </c>
    </row>
    <row r="153" spans="1:16" x14ac:dyDescent="0.45">
      <c r="A153" s="311">
        <v>557275</v>
      </c>
      <c r="B153" s="311">
        <v>0</v>
      </c>
      <c r="C153" s="327" t="s">
        <v>339</v>
      </c>
      <c r="D153" s="313">
        <v>44673</v>
      </c>
      <c r="E153" s="314">
        <f t="shared" si="5"/>
        <v>10.428571428571429</v>
      </c>
      <c r="F153" s="315">
        <f t="shared" si="6"/>
        <v>17</v>
      </c>
      <c r="G153" s="364">
        <f t="shared" si="7"/>
        <v>1</v>
      </c>
      <c r="H153" s="166" t="s">
        <v>553</v>
      </c>
      <c r="I153" s="365">
        <v>524682</v>
      </c>
      <c r="J153" s="318">
        <v>20.7</v>
      </c>
      <c r="K153" s="318">
        <v>22.2</v>
      </c>
      <c r="L153" s="319">
        <v>3.8</v>
      </c>
      <c r="M153" s="319">
        <v>3</v>
      </c>
      <c r="N153" s="320"/>
      <c r="O153" s="321">
        <f t="shared" si="8"/>
        <v>7.2463768115942129</v>
      </c>
      <c r="P153" s="322">
        <f t="shared" si="9"/>
        <v>17.099999999999998</v>
      </c>
    </row>
    <row r="154" spans="1:16" x14ac:dyDescent="0.45">
      <c r="A154" s="311">
        <v>557276</v>
      </c>
      <c r="B154" s="311">
        <v>1</v>
      </c>
      <c r="C154" s="327" t="s">
        <v>339</v>
      </c>
      <c r="D154" s="313">
        <v>44673</v>
      </c>
      <c r="E154" s="314">
        <f t="shared" si="5"/>
        <v>10.428571428571429</v>
      </c>
      <c r="F154" s="315">
        <f t="shared" si="6"/>
        <v>17</v>
      </c>
      <c r="G154" s="364">
        <f t="shared" si="7"/>
        <v>1</v>
      </c>
      <c r="H154" s="166" t="s">
        <v>553</v>
      </c>
      <c r="I154" s="365">
        <v>524683</v>
      </c>
      <c r="J154" s="318">
        <v>21.8</v>
      </c>
      <c r="K154" s="318">
        <v>22.9</v>
      </c>
      <c r="L154" s="371">
        <v>4.4000000000000004</v>
      </c>
      <c r="M154" s="319">
        <v>3.8</v>
      </c>
      <c r="N154" s="320"/>
      <c r="O154" s="321">
        <f t="shared" si="8"/>
        <v>5.0458715596330084</v>
      </c>
      <c r="P154" s="322">
        <f t="shared" si="9"/>
        <v>31.767999999999997</v>
      </c>
    </row>
    <row r="155" spans="1:16" x14ac:dyDescent="0.45">
      <c r="A155" s="311">
        <v>557277</v>
      </c>
      <c r="B155" s="311">
        <v>2</v>
      </c>
      <c r="C155" s="327" t="s">
        <v>339</v>
      </c>
      <c r="D155" s="313">
        <v>44673</v>
      </c>
      <c r="E155" s="314">
        <f t="shared" si="5"/>
        <v>10.428571428571429</v>
      </c>
      <c r="F155" s="315">
        <f t="shared" si="6"/>
        <v>17</v>
      </c>
      <c r="G155" s="364">
        <f t="shared" si="7"/>
        <v>1</v>
      </c>
      <c r="H155" s="166" t="s">
        <v>553</v>
      </c>
      <c r="I155" s="365">
        <v>524684</v>
      </c>
      <c r="J155" s="318">
        <v>24.6</v>
      </c>
      <c r="K155" s="318">
        <v>25.1</v>
      </c>
      <c r="L155" s="371">
        <v>5.3</v>
      </c>
      <c r="M155" s="319">
        <v>5.3</v>
      </c>
      <c r="N155" s="320"/>
      <c r="O155" s="321">
        <f t="shared" si="8"/>
        <v>2.0325203252032464</v>
      </c>
      <c r="P155" s="322">
        <f t="shared" si="9"/>
        <v>74.438499999999991</v>
      </c>
    </row>
    <row r="156" spans="1:16" x14ac:dyDescent="0.45">
      <c r="A156" s="311">
        <v>557278</v>
      </c>
      <c r="B156" s="311">
        <v>3</v>
      </c>
      <c r="C156" s="327" t="s">
        <v>339</v>
      </c>
      <c r="D156" s="313">
        <v>44673</v>
      </c>
      <c r="E156" s="314">
        <f t="shared" si="5"/>
        <v>10.428571428571429</v>
      </c>
      <c r="F156" s="315">
        <f t="shared" si="6"/>
        <v>17</v>
      </c>
      <c r="G156" s="364">
        <f t="shared" si="7"/>
        <v>1</v>
      </c>
      <c r="H156" s="166" t="s">
        <v>553</v>
      </c>
      <c r="I156" s="365">
        <v>524685</v>
      </c>
      <c r="J156" s="318">
        <v>22.6</v>
      </c>
      <c r="K156" s="318">
        <v>22.8</v>
      </c>
      <c r="L156" s="371">
        <v>4.4000000000000004</v>
      </c>
      <c r="M156" s="319">
        <v>3.9</v>
      </c>
      <c r="N156" s="320"/>
      <c r="O156" s="321">
        <f t="shared" si="8"/>
        <v>0.88495575221239076</v>
      </c>
      <c r="P156" s="322">
        <f t="shared" si="9"/>
        <v>33.461999999999996</v>
      </c>
    </row>
    <row r="157" spans="1:16" x14ac:dyDescent="0.45">
      <c r="A157" s="311">
        <v>557279</v>
      </c>
      <c r="B157" s="311">
        <v>4</v>
      </c>
      <c r="C157" s="327" t="s">
        <v>339</v>
      </c>
      <c r="D157" s="313">
        <v>44673</v>
      </c>
      <c r="E157" s="314">
        <f t="shared" si="5"/>
        <v>10.428571428571429</v>
      </c>
      <c r="F157" s="315">
        <f t="shared" si="6"/>
        <v>17</v>
      </c>
      <c r="G157" s="364">
        <f t="shared" si="7"/>
        <v>1</v>
      </c>
      <c r="H157" s="166" t="s">
        <v>551</v>
      </c>
      <c r="I157" s="365">
        <v>524686</v>
      </c>
      <c r="J157" s="318">
        <v>23</v>
      </c>
      <c r="K157" s="318">
        <v>24.4</v>
      </c>
      <c r="L157" s="371">
        <v>5.2</v>
      </c>
      <c r="M157" s="319">
        <v>5.0999999999999996</v>
      </c>
      <c r="N157" s="320"/>
      <c r="O157" s="321">
        <f t="shared" si="8"/>
        <v>6.0869565217391175</v>
      </c>
      <c r="P157" s="322">
        <f t="shared" si="9"/>
        <v>67.625999999999991</v>
      </c>
    </row>
    <row r="158" spans="1:16" x14ac:dyDescent="0.45">
      <c r="A158" s="311">
        <v>557280</v>
      </c>
      <c r="B158" s="311">
        <v>0</v>
      </c>
      <c r="C158" s="328" t="s">
        <v>341</v>
      </c>
      <c r="D158" s="313">
        <v>44673</v>
      </c>
      <c r="E158" s="314">
        <f t="shared" si="5"/>
        <v>10.428571428571429</v>
      </c>
      <c r="F158" s="315">
        <f t="shared" si="6"/>
        <v>17</v>
      </c>
      <c r="G158" s="364">
        <f t="shared" si="7"/>
        <v>1</v>
      </c>
      <c r="H158" s="166" t="s">
        <v>553</v>
      </c>
      <c r="I158" s="365">
        <v>524687</v>
      </c>
      <c r="J158" s="318">
        <v>22.7</v>
      </c>
      <c r="K158" s="318">
        <v>21.9</v>
      </c>
      <c r="L158" s="371">
        <v>6.8</v>
      </c>
      <c r="M158" s="319">
        <v>4.0999999999999996</v>
      </c>
      <c r="N158" s="320"/>
      <c r="O158" s="321">
        <f t="shared" si="8"/>
        <v>-3.524229074889873</v>
      </c>
      <c r="P158" s="322">
        <f t="shared" si="9"/>
        <v>57.153999999999989</v>
      </c>
    </row>
    <row r="159" spans="1:16" x14ac:dyDescent="0.45">
      <c r="A159" s="311">
        <v>557284</v>
      </c>
      <c r="B159" s="311">
        <v>4</v>
      </c>
      <c r="C159" s="328" t="s">
        <v>341</v>
      </c>
      <c r="D159" s="313">
        <v>44673</v>
      </c>
      <c r="E159" s="314">
        <f t="shared" si="5"/>
        <v>10.428571428571429</v>
      </c>
      <c r="F159" s="315">
        <f t="shared" si="6"/>
        <v>17</v>
      </c>
      <c r="G159" s="364">
        <f t="shared" si="7"/>
        <v>1</v>
      </c>
      <c r="H159" s="166" t="s">
        <v>552</v>
      </c>
      <c r="I159" s="365">
        <v>524691</v>
      </c>
      <c r="J159" s="318">
        <v>23.3</v>
      </c>
      <c r="K159" s="318">
        <v>23</v>
      </c>
      <c r="L159" s="371">
        <v>6.2</v>
      </c>
      <c r="M159" s="319">
        <v>3.9</v>
      </c>
      <c r="N159" s="320"/>
      <c r="O159" s="321">
        <f t="shared" si="8"/>
        <v>-1.2875536480686733</v>
      </c>
      <c r="P159" s="322">
        <f t="shared" si="9"/>
        <v>47.150999999999996</v>
      </c>
    </row>
    <row r="160" spans="1:16" x14ac:dyDescent="0.45">
      <c r="A160" s="311">
        <v>557286</v>
      </c>
      <c r="B160" s="311">
        <v>1</v>
      </c>
      <c r="C160" s="329" t="s">
        <v>342</v>
      </c>
      <c r="D160" s="313">
        <v>44673</v>
      </c>
      <c r="E160" s="314">
        <f t="shared" si="5"/>
        <v>10.428571428571429</v>
      </c>
      <c r="F160" s="315">
        <f t="shared" si="6"/>
        <v>17</v>
      </c>
      <c r="G160" s="364">
        <f t="shared" si="7"/>
        <v>1</v>
      </c>
      <c r="H160" s="166" t="s">
        <v>552</v>
      </c>
      <c r="I160" s="365">
        <v>524693</v>
      </c>
      <c r="J160" s="318">
        <v>22.2</v>
      </c>
      <c r="K160" s="318">
        <v>23.1</v>
      </c>
      <c r="L160" s="371">
        <v>6.8</v>
      </c>
      <c r="M160" s="319">
        <v>4.7</v>
      </c>
      <c r="N160" s="320"/>
      <c r="O160" s="321">
        <f t="shared" si="8"/>
        <v>4.0540540540540571</v>
      </c>
      <c r="P160" s="322">
        <f t="shared" si="9"/>
        <v>75.106000000000009</v>
      </c>
    </row>
    <row r="161" spans="1:16" x14ac:dyDescent="0.45">
      <c r="A161" s="311">
        <v>557287</v>
      </c>
      <c r="B161" s="311">
        <v>2</v>
      </c>
      <c r="C161" s="329" t="s">
        <v>342</v>
      </c>
      <c r="D161" s="313">
        <v>44673</v>
      </c>
      <c r="E161" s="314">
        <f t="shared" si="5"/>
        <v>10.428571428571429</v>
      </c>
      <c r="F161" s="315">
        <f t="shared" si="6"/>
        <v>17</v>
      </c>
      <c r="G161" s="364">
        <f t="shared" si="7"/>
        <v>1</v>
      </c>
      <c r="H161" s="166" t="s">
        <v>553</v>
      </c>
      <c r="I161" s="365">
        <v>524694</v>
      </c>
      <c r="J161" s="318">
        <v>23.7</v>
      </c>
      <c r="K161" s="318">
        <v>23.5</v>
      </c>
      <c r="L161" s="371">
        <v>4.8</v>
      </c>
      <c r="M161" s="319">
        <v>4.5</v>
      </c>
      <c r="N161" s="320"/>
      <c r="O161" s="321">
        <f t="shared" si="8"/>
        <v>-0.84388185654008518</v>
      </c>
      <c r="P161" s="322">
        <f t="shared" si="9"/>
        <v>48.599999999999994</v>
      </c>
    </row>
    <row r="162" spans="1:16" x14ac:dyDescent="0.45">
      <c r="A162" s="311">
        <v>557288</v>
      </c>
      <c r="B162" s="311">
        <v>3</v>
      </c>
      <c r="C162" s="329" t="s">
        <v>342</v>
      </c>
      <c r="D162" s="313">
        <v>44673</v>
      </c>
      <c r="E162" s="314">
        <f t="shared" si="5"/>
        <v>10.428571428571429</v>
      </c>
      <c r="F162" s="315">
        <f t="shared" si="6"/>
        <v>17</v>
      </c>
      <c r="G162" s="364">
        <f t="shared" si="7"/>
        <v>1</v>
      </c>
      <c r="H162" s="166" t="s">
        <v>552</v>
      </c>
      <c r="I162" s="365">
        <v>524695</v>
      </c>
      <c r="J162" s="318">
        <v>21.1</v>
      </c>
      <c r="K162" s="318">
        <v>22.2</v>
      </c>
      <c r="L162" s="371">
        <v>3.9</v>
      </c>
      <c r="M162" s="319">
        <v>3.7</v>
      </c>
      <c r="N162" s="320"/>
      <c r="O162" s="321">
        <f t="shared" si="8"/>
        <v>5.2132701421800931</v>
      </c>
      <c r="P162" s="322">
        <f t="shared" si="9"/>
        <v>26.695499999999999</v>
      </c>
    </row>
    <row r="163" spans="1:16" x14ac:dyDescent="0.45">
      <c r="A163" s="311">
        <v>557290</v>
      </c>
      <c r="B163" s="311">
        <v>0</v>
      </c>
      <c r="C163" s="330" t="s">
        <v>343</v>
      </c>
      <c r="D163" s="313">
        <v>44673</v>
      </c>
      <c r="E163" s="314">
        <f t="shared" si="5"/>
        <v>10.428571428571429</v>
      </c>
      <c r="F163" s="315">
        <f t="shared" si="6"/>
        <v>17</v>
      </c>
      <c r="G163" s="364">
        <f t="shared" si="7"/>
        <v>1</v>
      </c>
      <c r="H163" s="166" t="s">
        <v>553</v>
      </c>
      <c r="I163" s="365">
        <v>524697</v>
      </c>
      <c r="J163" s="318">
        <v>24</v>
      </c>
      <c r="K163" s="318">
        <v>24.2</v>
      </c>
      <c r="L163" s="371">
        <v>4.2</v>
      </c>
      <c r="M163" s="319">
        <v>3.2</v>
      </c>
      <c r="N163" s="320"/>
      <c r="O163" s="321">
        <f t="shared" si="8"/>
        <v>0.83333333333333037</v>
      </c>
      <c r="P163" s="322">
        <f t="shared" si="9"/>
        <v>21.504000000000005</v>
      </c>
    </row>
    <row r="164" spans="1:16" x14ac:dyDescent="0.45">
      <c r="A164" s="311">
        <v>557291</v>
      </c>
      <c r="B164" s="311">
        <v>1</v>
      </c>
      <c r="C164" s="330" t="s">
        <v>343</v>
      </c>
      <c r="D164" s="313">
        <v>44673</v>
      </c>
      <c r="E164" s="314">
        <f t="shared" si="5"/>
        <v>10.428571428571429</v>
      </c>
      <c r="F164" s="315">
        <f t="shared" si="6"/>
        <v>17</v>
      </c>
      <c r="G164" s="364">
        <f t="shared" si="7"/>
        <v>1</v>
      </c>
      <c r="H164" s="166" t="s">
        <v>552</v>
      </c>
      <c r="I164" s="365">
        <v>524698</v>
      </c>
      <c r="J164" s="318">
        <v>23.5</v>
      </c>
      <c r="K164" s="318">
        <v>24.7</v>
      </c>
      <c r="L164" s="371">
        <v>3.5</v>
      </c>
      <c r="M164" s="319">
        <v>3.4</v>
      </c>
      <c r="N164" s="320"/>
      <c r="O164" s="321">
        <f t="shared" si="8"/>
        <v>5.1063829787234116</v>
      </c>
      <c r="P164" s="322">
        <f t="shared" si="9"/>
        <v>20.23</v>
      </c>
    </row>
    <row r="165" spans="1:16" x14ac:dyDescent="0.45">
      <c r="A165" s="311">
        <v>557292</v>
      </c>
      <c r="B165" s="311">
        <v>2</v>
      </c>
      <c r="C165" s="330" t="s">
        <v>343</v>
      </c>
      <c r="D165" s="313">
        <v>44673</v>
      </c>
      <c r="E165" s="314">
        <f t="shared" si="5"/>
        <v>10.428571428571429</v>
      </c>
      <c r="F165" s="315">
        <f t="shared" si="6"/>
        <v>17</v>
      </c>
      <c r="G165" s="364">
        <f t="shared" si="7"/>
        <v>1</v>
      </c>
      <c r="H165" s="166" t="s">
        <v>551</v>
      </c>
      <c r="I165" s="365">
        <v>524699</v>
      </c>
      <c r="J165" s="318">
        <v>27.3</v>
      </c>
      <c r="K165" s="318">
        <v>27.7</v>
      </c>
      <c r="L165" s="319">
        <v>3.9</v>
      </c>
      <c r="M165" s="319">
        <v>3.5</v>
      </c>
      <c r="N165" s="320"/>
      <c r="O165" s="321">
        <f t="shared" si="8"/>
        <v>1.46520146520146</v>
      </c>
      <c r="P165" s="322">
        <f t="shared" si="9"/>
        <v>23.887499999999999</v>
      </c>
    </row>
    <row r="166" spans="1:16" x14ac:dyDescent="0.45">
      <c r="A166" s="311">
        <v>557293</v>
      </c>
      <c r="B166" s="311">
        <v>3</v>
      </c>
      <c r="C166" s="330" t="s">
        <v>343</v>
      </c>
      <c r="D166" s="313">
        <v>44673</v>
      </c>
      <c r="E166" s="314">
        <f t="shared" si="5"/>
        <v>10.428571428571429</v>
      </c>
      <c r="F166" s="315">
        <f t="shared" si="6"/>
        <v>17</v>
      </c>
      <c r="G166" s="364">
        <f t="shared" si="7"/>
        <v>1</v>
      </c>
      <c r="H166" s="166" t="s">
        <v>552</v>
      </c>
      <c r="I166" s="365">
        <v>524700</v>
      </c>
      <c r="J166" s="318">
        <v>23.2</v>
      </c>
      <c r="K166" s="318">
        <v>22.8</v>
      </c>
      <c r="L166" s="319">
        <v>4.0999999999999996</v>
      </c>
      <c r="M166" s="319">
        <v>3.5</v>
      </c>
      <c r="N166" s="320"/>
      <c r="O166" s="321">
        <f t="shared" si="8"/>
        <v>-1.7241379310344751</v>
      </c>
      <c r="P166" s="322">
        <f t="shared" si="9"/>
        <v>25.112499999999997</v>
      </c>
    </row>
    <row r="167" spans="1:16" x14ac:dyDescent="0.45">
      <c r="A167" s="311">
        <v>557294</v>
      </c>
      <c r="B167" s="311">
        <v>4</v>
      </c>
      <c r="C167" s="330" t="s">
        <v>343</v>
      </c>
      <c r="D167" s="313">
        <v>44673</v>
      </c>
      <c r="E167" s="314">
        <f t="shared" si="5"/>
        <v>10.428571428571429</v>
      </c>
      <c r="F167" s="315">
        <f t="shared" si="6"/>
        <v>17</v>
      </c>
      <c r="G167" s="364">
        <f t="shared" si="7"/>
        <v>1</v>
      </c>
      <c r="H167" s="166" t="s">
        <v>551</v>
      </c>
      <c r="I167" s="365">
        <v>524701</v>
      </c>
      <c r="J167" s="318">
        <v>26.5</v>
      </c>
      <c r="K167" s="318">
        <v>26.2</v>
      </c>
      <c r="L167" s="319">
        <v>5.7</v>
      </c>
      <c r="M167" s="319">
        <v>5</v>
      </c>
      <c r="N167" s="320"/>
      <c r="O167" s="321">
        <f t="shared" si="8"/>
        <v>-1.132075471698113</v>
      </c>
      <c r="P167" s="322">
        <f t="shared" si="9"/>
        <v>71.25</v>
      </c>
    </row>
    <row r="168" spans="1:16" x14ac:dyDescent="0.45">
      <c r="A168" s="311">
        <v>557295</v>
      </c>
      <c r="B168" s="311">
        <v>0</v>
      </c>
      <c r="C168" s="331" t="s">
        <v>344</v>
      </c>
      <c r="D168" s="313">
        <v>44673</v>
      </c>
      <c r="E168" s="314">
        <f t="shared" si="5"/>
        <v>10.428571428571429</v>
      </c>
      <c r="F168" s="315">
        <f t="shared" si="6"/>
        <v>17</v>
      </c>
      <c r="G168" s="364">
        <f t="shared" si="7"/>
        <v>1</v>
      </c>
      <c r="H168" s="166" t="s">
        <v>551</v>
      </c>
      <c r="I168" s="365">
        <v>524702</v>
      </c>
      <c r="J168" s="318">
        <v>23.9</v>
      </c>
      <c r="K168" s="318">
        <v>24.4</v>
      </c>
      <c r="L168" s="319">
        <v>3.9</v>
      </c>
      <c r="M168" s="319">
        <v>3.6</v>
      </c>
      <c r="N168" s="320"/>
      <c r="O168" s="321">
        <f t="shared" si="8"/>
        <v>2.0920502092050208</v>
      </c>
      <c r="P168" s="322">
        <f t="shared" si="9"/>
        <v>25.271999999999998</v>
      </c>
    </row>
    <row r="169" spans="1:16" x14ac:dyDescent="0.45">
      <c r="A169" s="311">
        <v>557299</v>
      </c>
      <c r="B169" s="311">
        <v>4</v>
      </c>
      <c r="C169" s="331" t="s">
        <v>344</v>
      </c>
      <c r="D169" s="313">
        <v>44673</v>
      </c>
      <c r="E169" s="314">
        <f t="shared" si="5"/>
        <v>10.428571428571429</v>
      </c>
      <c r="F169" s="315">
        <f t="shared" si="6"/>
        <v>17</v>
      </c>
      <c r="G169" s="364">
        <f t="shared" si="7"/>
        <v>1</v>
      </c>
      <c r="H169" s="166" t="s">
        <v>553</v>
      </c>
      <c r="I169" s="365">
        <v>524706</v>
      </c>
      <c r="J169" s="318">
        <v>25.1</v>
      </c>
      <c r="K169" s="318">
        <v>25.3</v>
      </c>
      <c r="L169" s="319">
        <v>4</v>
      </c>
      <c r="M169" s="319">
        <v>3.1</v>
      </c>
      <c r="N169" s="320"/>
      <c r="O169" s="321">
        <f t="shared" si="8"/>
        <v>0.79681274900398336</v>
      </c>
      <c r="P169" s="322">
        <f t="shared" si="9"/>
        <v>19.220000000000002</v>
      </c>
    </row>
    <row r="170" spans="1:16" x14ac:dyDescent="0.45">
      <c r="A170" s="311">
        <v>557301</v>
      </c>
      <c r="B170" s="311">
        <v>1</v>
      </c>
      <c r="C170" s="329" t="s">
        <v>345</v>
      </c>
      <c r="D170" s="313">
        <v>44673</v>
      </c>
      <c r="E170" s="314">
        <f t="shared" ref="E170:E233" si="10">(D170-44600)/7</f>
        <v>10.428571428571429</v>
      </c>
      <c r="F170" s="315">
        <f t="shared" ref="F170:F233" si="11">D170-44656</f>
        <v>17</v>
      </c>
      <c r="G170" s="364">
        <f t="shared" ref="G170:G233" si="12">D170-44672</f>
        <v>1</v>
      </c>
      <c r="H170" s="166" t="s">
        <v>552</v>
      </c>
      <c r="I170" s="365">
        <v>524697</v>
      </c>
      <c r="J170" s="318">
        <v>22.9</v>
      </c>
      <c r="K170" s="318">
        <v>23.3</v>
      </c>
      <c r="L170" s="319">
        <v>0</v>
      </c>
      <c r="M170" s="319">
        <v>0</v>
      </c>
      <c r="N170" s="320"/>
      <c r="O170" s="321">
        <f t="shared" ref="O170:O233" si="13">IF(K170="","",((K170/J170)-1)*100)</f>
        <v>1.7467248908296984</v>
      </c>
      <c r="P170" s="322">
        <f t="shared" ref="P170:P233" si="14">IF(L170="","",L170*M170*M170/2)</f>
        <v>0</v>
      </c>
    </row>
    <row r="171" spans="1:16" x14ac:dyDescent="0.45">
      <c r="A171" s="311">
        <v>557302</v>
      </c>
      <c r="B171" s="311">
        <v>2</v>
      </c>
      <c r="C171" s="329" t="s">
        <v>345</v>
      </c>
      <c r="D171" s="313">
        <v>44673</v>
      </c>
      <c r="E171" s="314">
        <f t="shared" si="10"/>
        <v>10.428571428571429</v>
      </c>
      <c r="F171" s="315">
        <f t="shared" si="11"/>
        <v>17</v>
      </c>
      <c r="G171" s="364">
        <f t="shared" si="12"/>
        <v>1</v>
      </c>
      <c r="H171" s="166" t="s">
        <v>552</v>
      </c>
      <c r="I171" s="365">
        <v>524698</v>
      </c>
      <c r="J171" s="318">
        <v>24.3</v>
      </c>
      <c r="K171" s="318">
        <v>24.1</v>
      </c>
      <c r="L171" s="319">
        <v>4.2</v>
      </c>
      <c r="M171" s="319">
        <v>3.7</v>
      </c>
      <c r="N171" s="320"/>
      <c r="O171" s="321">
        <f t="shared" si="13"/>
        <v>-0.82304526748970819</v>
      </c>
      <c r="P171" s="322">
        <f t="shared" si="14"/>
        <v>28.749000000000002</v>
      </c>
    </row>
    <row r="172" spans="1:16" x14ac:dyDescent="0.45">
      <c r="A172" s="311">
        <v>557304</v>
      </c>
      <c r="B172" s="311">
        <v>4</v>
      </c>
      <c r="C172" s="329" t="s">
        <v>345</v>
      </c>
      <c r="D172" s="313">
        <v>44673</v>
      </c>
      <c r="E172" s="314">
        <f t="shared" si="10"/>
        <v>10.428571428571429</v>
      </c>
      <c r="F172" s="315">
        <f t="shared" si="11"/>
        <v>17</v>
      </c>
      <c r="G172" s="364">
        <f t="shared" si="12"/>
        <v>1</v>
      </c>
      <c r="H172" s="166" t="s">
        <v>552</v>
      </c>
      <c r="I172" s="365">
        <v>524700</v>
      </c>
      <c r="J172" s="318">
        <v>23.6</v>
      </c>
      <c r="K172" s="318">
        <v>23.8</v>
      </c>
      <c r="L172" s="319">
        <v>2.9</v>
      </c>
      <c r="M172" s="319">
        <v>2.7</v>
      </c>
      <c r="N172" s="320"/>
      <c r="O172" s="321">
        <f t="shared" si="13"/>
        <v>0.84745762711864181</v>
      </c>
      <c r="P172" s="322">
        <f t="shared" si="14"/>
        <v>10.570500000000001</v>
      </c>
    </row>
    <row r="173" spans="1:16" x14ac:dyDescent="0.45">
      <c r="A173" s="311">
        <v>557305</v>
      </c>
      <c r="B173" s="311">
        <v>0</v>
      </c>
      <c r="C173" s="331" t="s">
        <v>346</v>
      </c>
      <c r="D173" s="313">
        <v>44673</v>
      </c>
      <c r="E173" s="314">
        <f t="shared" si="10"/>
        <v>10.428571428571429</v>
      </c>
      <c r="F173" s="315">
        <f t="shared" si="11"/>
        <v>17</v>
      </c>
      <c r="G173" s="364">
        <f t="shared" si="12"/>
        <v>1</v>
      </c>
      <c r="H173" s="166" t="s">
        <v>552</v>
      </c>
      <c r="I173" s="365">
        <v>524701</v>
      </c>
      <c r="J173" s="318">
        <v>22.7</v>
      </c>
      <c r="K173" s="318">
        <v>24.4</v>
      </c>
      <c r="L173" s="319">
        <v>3.5</v>
      </c>
      <c r="M173" s="319">
        <v>3.5</v>
      </c>
      <c r="N173" s="320"/>
      <c r="O173" s="321">
        <f t="shared" si="13"/>
        <v>7.4889867841409608</v>
      </c>
      <c r="P173" s="322">
        <f t="shared" si="14"/>
        <v>21.4375</v>
      </c>
    </row>
    <row r="174" spans="1:16" x14ac:dyDescent="0.45">
      <c r="A174" s="311">
        <v>557306</v>
      </c>
      <c r="B174" s="311">
        <v>1</v>
      </c>
      <c r="C174" s="331" t="s">
        <v>346</v>
      </c>
      <c r="D174" s="313">
        <v>44673</v>
      </c>
      <c r="E174" s="314">
        <f t="shared" si="10"/>
        <v>10.428571428571429</v>
      </c>
      <c r="F174" s="315">
        <f t="shared" si="11"/>
        <v>17</v>
      </c>
      <c r="G174" s="364">
        <f t="shared" si="12"/>
        <v>1</v>
      </c>
      <c r="H174" s="166" t="s">
        <v>553</v>
      </c>
      <c r="I174" s="365">
        <v>524702</v>
      </c>
      <c r="J174" s="318">
        <v>22.4</v>
      </c>
      <c r="K174" s="318">
        <v>24.1</v>
      </c>
      <c r="L174" s="319">
        <v>3.5</v>
      </c>
      <c r="M174" s="319">
        <v>3.3</v>
      </c>
      <c r="N174" s="320"/>
      <c r="O174" s="321">
        <f t="shared" si="13"/>
        <v>7.5892857142857206</v>
      </c>
      <c r="P174" s="322">
        <f t="shared" si="14"/>
        <v>19.057499999999997</v>
      </c>
    </row>
    <row r="175" spans="1:16" x14ac:dyDescent="0.45">
      <c r="A175" s="311">
        <v>557308</v>
      </c>
      <c r="B175" s="311">
        <v>3</v>
      </c>
      <c r="C175" s="331" t="s">
        <v>346</v>
      </c>
      <c r="D175" s="313">
        <v>44673</v>
      </c>
      <c r="E175" s="314">
        <f t="shared" si="10"/>
        <v>10.428571428571429</v>
      </c>
      <c r="F175" s="315">
        <f t="shared" si="11"/>
        <v>17</v>
      </c>
      <c r="G175" s="364">
        <f t="shared" si="12"/>
        <v>1</v>
      </c>
      <c r="H175" s="166" t="s">
        <v>552</v>
      </c>
      <c r="I175" s="365">
        <v>524704</v>
      </c>
      <c r="J175" s="318">
        <v>22.9</v>
      </c>
      <c r="K175" s="318">
        <v>23.1</v>
      </c>
      <c r="L175" s="319">
        <v>4.8</v>
      </c>
      <c r="M175" s="319">
        <v>3.5</v>
      </c>
      <c r="N175" s="320"/>
      <c r="O175" s="321">
        <f t="shared" si="13"/>
        <v>0.8733624454148492</v>
      </c>
      <c r="P175" s="322">
        <f t="shared" si="14"/>
        <v>29.400000000000002</v>
      </c>
    </row>
    <row r="176" spans="1:16" x14ac:dyDescent="0.45">
      <c r="A176" s="311">
        <v>557309</v>
      </c>
      <c r="B176" s="311">
        <v>4</v>
      </c>
      <c r="C176" s="331" t="s">
        <v>346</v>
      </c>
      <c r="D176" s="313">
        <v>44673</v>
      </c>
      <c r="E176" s="314">
        <f t="shared" si="10"/>
        <v>10.428571428571429</v>
      </c>
      <c r="F176" s="315">
        <f t="shared" si="11"/>
        <v>17</v>
      </c>
      <c r="G176" s="364">
        <f t="shared" si="12"/>
        <v>1</v>
      </c>
      <c r="H176" s="166" t="s">
        <v>553</v>
      </c>
      <c r="I176" s="365">
        <v>524705</v>
      </c>
      <c r="J176" s="318">
        <v>22.1</v>
      </c>
      <c r="K176" s="318">
        <v>22.8</v>
      </c>
      <c r="L176" s="319">
        <v>4.0999999999999996</v>
      </c>
      <c r="M176" s="319">
        <v>3.5</v>
      </c>
      <c r="N176" s="320"/>
      <c r="O176" s="321">
        <f t="shared" si="13"/>
        <v>3.1674208144796268</v>
      </c>
      <c r="P176" s="322">
        <f t="shared" si="14"/>
        <v>25.112499999999997</v>
      </c>
    </row>
    <row r="177" spans="1:16" x14ac:dyDescent="0.45">
      <c r="A177" s="311">
        <v>557271</v>
      </c>
      <c r="B177" s="311">
        <v>1</v>
      </c>
      <c r="C177" s="312" t="s">
        <v>337</v>
      </c>
      <c r="D177" s="313">
        <v>44676</v>
      </c>
      <c r="E177" s="314">
        <f t="shared" si="10"/>
        <v>10.857142857142858</v>
      </c>
      <c r="F177" s="315">
        <f t="shared" si="11"/>
        <v>20</v>
      </c>
      <c r="G177" s="364">
        <f t="shared" si="12"/>
        <v>4</v>
      </c>
      <c r="H177" s="166" t="s">
        <v>552</v>
      </c>
      <c r="I177" s="365">
        <v>524678</v>
      </c>
      <c r="J177" s="318">
        <v>23.2</v>
      </c>
      <c r="K177" s="318">
        <v>23.2</v>
      </c>
      <c r="L177" s="319">
        <v>4.7</v>
      </c>
      <c r="M177" s="319">
        <v>3.7</v>
      </c>
      <c r="N177" s="320"/>
      <c r="O177" s="321">
        <f t="shared" si="13"/>
        <v>0</v>
      </c>
      <c r="P177" s="322">
        <f t="shared" si="14"/>
        <v>32.171500000000002</v>
      </c>
    </row>
    <row r="178" spans="1:16" x14ac:dyDescent="0.45">
      <c r="A178" s="311">
        <v>557272</v>
      </c>
      <c r="B178" s="311">
        <v>2</v>
      </c>
      <c r="C178" s="312" t="s">
        <v>337</v>
      </c>
      <c r="D178" s="313">
        <v>44676</v>
      </c>
      <c r="E178" s="314">
        <f t="shared" si="10"/>
        <v>10.857142857142858</v>
      </c>
      <c r="F178" s="315">
        <f t="shared" si="11"/>
        <v>20</v>
      </c>
      <c r="G178" s="364">
        <f t="shared" si="12"/>
        <v>4</v>
      </c>
      <c r="H178" s="166" t="s">
        <v>553</v>
      </c>
      <c r="I178" s="365">
        <v>524679</v>
      </c>
      <c r="J178" s="318">
        <v>22.4</v>
      </c>
      <c r="K178" s="318">
        <v>22.4</v>
      </c>
      <c r="L178" s="319">
        <v>4.8</v>
      </c>
      <c r="M178" s="319">
        <v>4</v>
      </c>
      <c r="N178" s="320"/>
      <c r="O178" s="321">
        <f t="shared" si="13"/>
        <v>0</v>
      </c>
      <c r="P178" s="322">
        <f t="shared" si="14"/>
        <v>38.4</v>
      </c>
    </row>
    <row r="179" spans="1:16" x14ac:dyDescent="0.45">
      <c r="A179" s="311">
        <v>557274</v>
      </c>
      <c r="B179" s="311">
        <v>4</v>
      </c>
      <c r="C179" s="312" t="s">
        <v>337</v>
      </c>
      <c r="D179" s="313">
        <v>44676</v>
      </c>
      <c r="E179" s="314">
        <f t="shared" si="10"/>
        <v>10.857142857142858</v>
      </c>
      <c r="F179" s="315">
        <f t="shared" si="11"/>
        <v>20</v>
      </c>
      <c r="G179" s="364">
        <f t="shared" si="12"/>
        <v>4</v>
      </c>
      <c r="H179" s="166" t="s">
        <v>553</v>
      </c>
      <c r="I179" s="365">
        <v>524681</v>
      </c>
      <c r="J179" s="318">
        <v>24.2</v>
      </c>
      <c r="K179" s="318">
        <v>25.3</v>
      </c>
      <c r="L179" s="319">
        <v>2.6</v>
      </c>
      <c r="M179" s="319">
        <v>2.6</v>
      </c>
      <c r="N179" s="320"/>
      <c r="O179" s="321">
        <f t="shared" si="13"/>
        <v>4.5454545454545414</v>
      </c>
      <c r="P179" s="322">
        <f t="shared" si="14"/>
        <v>8.788000000000002</v>
      </c>
    </row>
    <row r="180" spans="1:16" x14ac:dyDescent="0.45">
      <c r="A180" s="311">
        <v>557275</v>
      </c>
      <c r="B180" s="311">
        <v>0</v>
      </c>
      <c r="C180" s="327" t="s">
        <v>339</v>
      </c>
      <c r="D180" s="313">
        <v>44676</v>
      </c>
      <c r="E180" s="314">
        <f t="shared" si="10"/>
        <v>10.857142857142858</v>
      </c>
      <c r="F180" s="315">
        <f t="shared" si="11"/>
        <v>20</v>
      </c>
      <c r="G180" s="364">
        <f t="shared" si="12"/>
        <v>4</v>
      </c>
      <c r="H180" s="166" t="s">
        <v>553</v>
      </c>
      <c r="I180" s="365">
        <v>524682</v>
      </c>
      <c r="J180" s="318">
        <v>20.7</v>
      </c>
      <c r="K180" s="318">
        <v>21.8</v>
      </c>
      <c r="L180" s="319">
        <v>5.4</v>
      </c>
      <c r="M180" s="319">
        <v>5.0999999999999996</v>
      </c>
      <c r="N180" s="320"/>
      <c r="O180" s="321">
        <f t="shared" si="13"/>
        <v>5.3140096618357502</v>
      </c>
      <c r="P180" s="322">
        <f t="shared" si="14"/>
        <v>70.22699999999999</v>
      </c>
    </row>
    <row r="181" spans="1:16" x14ac:dyDescent="0.45">
      <c r="A181" s="311">
        <v>557276</v>
      </c>
      <c r="B181" s="311">
        <v>1</v>
      </c>
      <c r="C181" s="327" t="s">
        <v>339</v>
      </c>
      <c r="D181" s="313">
        <v>44676</v>
      </c>
      <c r="E181" s="314">
        <f t="shared" si="10"/>
        <v>10.857142857142858</v>
      </c>
      <c r="F181" s="315">
        <f t="shared" si="11"/>
        <v>20</v>
      </c>
      <c r="G181" s="364">
        <f t="shared" si="12"/>
        <v>4</v>
      </c>
      <c r="H181" s="166" t="s">
        <v>553</v>
      </c>
      <c r="I181" s="365">
        <v>524683</v>
      </c>
      <c r="J181" s="318">
        <v>21.8</v>
      </c>
      <c r="K181" s="318">
        <v>22.8</v>
      </c>
      <c r="L181" s="319">
        <v>4.5999999999999996</v>
      </c>
      <c r="M181" s="319">
        <v>4.5999999999999996</v>
      </c>
      <c r="N181" s="320"/>
      <c r="O181" s="321">
        <f t="shared" si="13"/>
        <v>4.587155963302747</v>
      </c>
      <c r="P181" s="322">
        <f t="shared" si="14"/>
        <v>48.667999999999985</v>
      </c>
    </row>
    <row r="182" spans="1:16" x14ac:dyDescent="0.45">
      <c r="A182" s="311">
        <v>557277</v>
      </c>
      <c r="B182" s="311">
        <v>2</v>
      </c>
      <c r="C182" s="327" t="s">
        <v>339</v>
      </c>
      <c r="D182" s="313">
        <v>44676</v>
      </c>
      <c r="E182" s="314">
        <f t="shared" si="10"/>
        <v>10.857142857142858</v>
      </c>
      <c r="F182" s="315">
        <f t="shared" si="11"/>
        <v>20</v>
      </c>
      <c r="G182" s="364">
        <f t="shared" si="12"/>
        <v>4</v>
      </c>
      <c r="H182" s="166" t="s">
        <v>553</v>
      </c>
      <c r="I182" s="365">
        <v>524684</v>
      </c>
      <c r="J182" s="318">
        <v>24.6</v>
      </c>
      <c r="K182" s="318">
        <v>25.3</v>
      </c>
      <c r="L182" s="319">
        <v>5.4</v>
      </c>
      <c r="M182" s="319">
        <v>4.8</v>
      </c>
      <c r="N182" s="320"/>
      <c r="O182" s="321">
        <f t="shared" si="13"/>
        <v>2.8455284552845406</v>
      </c>
      <c r="P182" s="322">
        <f t="shared" si="14"/>
        <v>62.207999999999998</v>
      </c>
    </row>
    <row r="183" spans="1:16" x14ac:dyDescent="0.45">
      <c r="A183" s="311">
        <v>557278</v>
      </c>
      <c r="B183" s="311">
        <v>3</v>
      </c>
      <c r="C183" s="327" t="s">
        <v>339</v>
      </c>
      <c r="D183" s="313">
        <v>44676</v>
      </c>
      <c r="E183" s="314">
        <f t="shared" si="10"/>
        <v>10.857142857142858</v>
      </c>
      <c r="F183" s="315">
        <f t="shared" si="11"/>
        <v>20</v>
      </c>
      <c r="G183" s="364">
        <f t="shared" si="12"/>
        <v>4</v>
      </c>
      <c r="H183" s="166" t="s">
        <v>553</v>
      </c>
      <c r="I183" s="365">
        <v>524685</v>
      </c>
      <c r="J183" s="318">
        <v>22.6</v>
      </c>
      <c r="K183" s="318">
        <v>23.5</v>
      </c>
      <c r="L183" s="319">
        <v>5.9</v>
      </c>
      <c r="M183" s="319">
        <v>5.8</v>
      </c>
      <c r="N183" s="320"/>
      <c r="O183" s="321">
        <f t="shared" si="13"/>
        <v>3.9823008849557473</v>
      </c>
      <c r="P183" s="322">
        <f t="shared" si="14"/>
        <v>99.238</v>
      </c>
    </row>
    <row r="184" spans="1:16" x14ac:dyDescent="0.45">
      <c r="A184" s="311">
        <v>557279</v>
      </c>
      <c r="B184" s="311">
        <v>4</v>
      </c>
      <c r="C184" s="327" t="s">
        <v>339</v>
      </c>
      <c r="D184" s="313">
        <v>44676</v>
      </c>
      <c r="E184" s="314">
        <f t="shared" si="10"/>
        <v>10.857142857142858</v>
      </c>
      <c r="F184" s="315">
        <f t="shared" si="11"/>
        <v>20</v>
      </c>
      <c r="G184" s="364">
        <f t="shared" si="12"/>
        <v>4</v>
      </c>
      <c r="H184" s="166" t="s">
        <v>551</v>
      </c>
      <c r="I184" s="365">
        <v>524686</v>
      </c>
      <c r="J184" s="318">
        <v>23</v>
      </c>
      <c r="K184" s="318">
        <v>24.5</v>
      </c>
      <c r="L184" s="319">
        <v>6.1</v>
      </c>
      <c r="M184" s="319">
        <v>4.9000000000000004</v>
      </c>
      <c r="N184" s="320"/>
      <c r="O184" s="321">
        <f t="shared" si="13"/>
        <v>6.5217391304347894</v>
      </c>
      <c r="P184" s="322">
        <f t="shared" si="14"/>
        <v>73.230500000000006</v>
      </c>
    </row>
    <row r="185" spans="1:16" x14ac:dyDescent="0.45">
      <c r="A185" s="311">
        <v>557280</v>
      </c>
      <c r="B185" s="311">
        <v>0</v>
      </c>
      <c r="C185" s="328" t="s">
        <v>341</v>
      </c>
      <c r="D185" s="313">
        <v>44676</v>
      </c>
      <c r="E185" s="314">
        <f t="shared" si="10"/>
        <v>10.857142857142858</v>
      </c>
      <c r="F185" s="315">
        <f t="shared" si="11"/>
        <v>20</v>
      </c>
      <c r="G185" s="364">
        <f t="shared" si="12"/>
        <v>4</v>
      </c>
      <c r="H185" s="375" t="s">
        <v>553</v>
      </c>
      <c r="I185" s="311">
        <v>524687</v>
      </c>
      <c r="J185" s="318">
        <v>22.7</v>
      </c>
      <c r="K185" s="318">
        <v>22.6</v>
      </c>
      <c r="L185" s="319">
        <v>6.9</v>
      </c>
      <c r="M185" s="319">
        <v>6.5</v>
      </c>
      <c r="N185" s="320"/>
      <c r="O185" s="321">
        <f t="shared" si="13"/>
        <v>-0.4405286343612258</v>
      </c>
      <c r="P185" s="322">
        <f t="shared" si="14"/>
        <v>145.76250000000002</v>
      </c>
    </row>
    <row r="186" spans="1:16" x14ac:dyDescent="0.45">
      <c r="A186" s="311">
        <v>557284</v>
      </c>
      <c r="B186" s="311">
        <v>4</v>
      </c>
      <c r="C186" s="328" t="s">
        <v>341</v>
      </c>
      <c r="D186" s="313">
        <v>44676</v>
      </c>
      <c r="E186" s="314">
        <f t="shared" si="10"/>
        <v>10.857142857142858</v>
      </c>
      <c r="F186" s="315">
        <f t="shared" si="11"/>
        <v>20</v>
      </c>
      <c r="G186" s="364">
        <f t="shared" si="12"/>
        <v>4</v>
      </c>
      <c r="H186" s="166" t="s">
        <v>552</v>
      </c>
      <c r="I186" s="365">
        <v>524691</v>
      </c>
      <c r="J186" s="318">
        <v>23.3</v>
      </c>
      <c r="K186" s="318">
        <v>24.7</v>
      </c>
      <c r="L186" s="319">
        <v>6</v>
      </c>
      <c r="M186" s="319">
        <v>4.8</v>
      </c>
      <c r="N186" s="320"/>
      <c r="O186" s="321">
        <f t="shared" si="13"/>
        <v>6.0085836909871126</v>
      </c>
      <c r="P186" s="322">
        <f t="shared" si="14"/>
        <v>69.11999999999999</v>
      </c>
    </row>
    <row r="187" spans="1:16" x14ac:dyDescent="0.45">
      <c r="A187" s="311">
        <v>557286</v>
      </c>
      <c r="B187" s="311">
        <v>1</v>
      </c>
      <c r="C187" s="329" t="s">
        <v>342</v>
      </c>
      <c r="D187" s="313">
        <v>44676</v>
      </c>
      <c r="E187" s="314">
        <f t="shared" si="10"/>
        <v>10.857142857142858</v>
      </c>
      <c r="F187" s="315">
        <f t="shared" si="11"/>
        <v>20</v>
      </c>
      <c r="G187" s="364">
        <f t="shared" si="12"/>
        <v>4</v>
      </c>
      <c r="H187" s="166" t="s">
        <v>552</v>
      </c>
      <c r="I187" s="365">
        <v>524693</v>
      </c>
      <c r="J187" s="318">
        <v>22.2</v>
      </c>
      <c r="K187" s="318">
        <v>23.7</v>
      </c>
      <c r="L187" s="319">
        <v>6</v>
      </c>
      <c r="M187" s="319">
        <v>4.8</v>
      </c>
      <c r="N187" s="320"/>
      <c r="O187" s="321">
        <f t="shared" si="13"/>
        <v>6.7567567567567544</v>
      </c>
      <c r="P187" s="322">
        <f t="shared" si="14"/>
        <v>69.11999999999999</v>
      </c>
    </row>
    <row r="188" spans="1:16" x14ac:dyDescent="0.45">
      <c r="A188" s="311">
        <v>557287</v>
      </c>
      <c r="B188" s="311">
        <v>2</v>
      </c>
      <c r="C188" s="329" t="s">
        <v>342</v>
      </c>
      <c r="D188" s="313">
        <v>44676</v>
      </c>
      <c r="E188" s="314">
        <f t="shared" si="10"/>
        <v>10.857142857142858</v>
      </c>
      <c r="F188" s="315">
        <f t="shared" si="11"/>
        <v>20</v>
      </c>
      <c r="G188" s="364">
        <f t="shared" si="12"/>
        <v>4</v>
      </c>
      <c r="H188" s="166" t="s">
        <v>553</v>
      </c>
      <c r="I188" s="365">
        <v>524694</v>
      </c>
      <c r="J188" s="318">
        <v>23.7</v>
      </c>
      <c r="K188" s="318">
        <v>23.8</v>
      </c>
      <c r="L188" s="319">
        <v>4.0999999999999996</v>
      </c>
      <c r="M188" s="319">
        <v>4.0999999999999996</v>
      </c>
      <c r="N188" s="320"/>
      <c r="O188" s="321">
        <f t="shared" si="13"/>
        <v>0.42194092827005925</v>
      </c>
      <c r="P188" s="322">
        <f t="shared" si="14"/>
        <v>34.460499999999996</v>
      </c>
    </row>
    <row r="189" spans="1:16" x14ac:dyDescent="0.45">
      <c r="A189" s="311">
        <v>557288</v>
      </c>
      <c r="B189" s="311">
        <v>3</v>
      </c>
      <c r="C189" s="329" t="s">
        <v>342</v>
      </c>
      <c r="D189" s="313">
        <v>44676</v>
      </c>
      <c r="E189" s="314">
        <f t="shared" si="10"/>
        <v>10.857142857142858</v>
      </c>
      <c r="F189" s="315">
        <f t="shared" si="11"/>
        <v>20</v>
      </c>
      <c r="G189" s="364">
        <f t="shared" si="12"/>
        <v>4</v>
      </c>
      <c r="H189" s="166" t="s">
        <v>552</v>
      </c>
      <c r="I189" s="365">
        <v>524695</v>
      </c>
      <c r="J189" s="318">
        <v>21.1</v>
      </c>
      <c r="K189" s="318">
        <v>22</v>
      </c>
      <c r="L189" s="319">
        <v>4.7</v>
      </c>
      <c r="M189" s="319">
        <v>3.7</v>
      </c>
      <c r="N189" s="320"/>
      <c r="O189" s="321">
        <f t="shared" si="13"/>
        <v>4.2654028436018843</v>
      </c>
      <c r="P189" s="322">
        <f t="shared" si="14"/>
        <v>32.171500000000002</v>
      </c>
    </row>
    <row r="190" spans="1:16" x14ac:dyDescent="0.45">
      <c r="A190" s="311">
        <v>557290</v>
      </c>
      <c r="B190" s="311">
        <v>0</v>
      </c>
      <c r="C190" s="330" t="s">
        <v>343</v>
      </c>
      <c r="D190" s="313">
        <v>44676</v>
      </c>
      <c r="E190" s="314">
        <f t="shared" si="10"/>
        <v>10.857142857142858</v>
      </c>
      <c r="F190" s="315">
        <f t="shared" si="11"/>
        <v>20</v>
      </c>
      <c r="G190" s="364">
        <f t="shared" si="12"/>
        <v>4</v>
      </c>
      <c r="H190" s="366" t="s">
        <v>553</v>
      </c>
      <c r="I190" s="365">
        <v>524697</v>
      </c>
      <c r="J190" s="318">
        <v>24</v>
      </c>
      <c r="K190" s="318">
        <v>25.6</v>
      </c>
      <c r="L190" s="319">
        <v>3.4</v>
      </c>
      <c r="M190" s="319">
        <v>3.2</v>
      </c>
      <c r="N190" s="320"/>
      <c r="O190" s="321">
        <f t="shared" si="13"/>
        <v>6.6666666666666652</v>
      </c>
      <c r="P190" s="322">
        <f t="shared" si="14"/>
        <v>17.408000000000001</v>
      </c>
    </row>
    <row r="191" spans="1:16" x14ac:dyDescent="0.45">
      <c r="A191" s="367">
        <v>557291</v>
      </c>
      <c r="B191" s="367">
        <v>1</v>
      </c>
      <c r="C191" s="379" t="s">
        <v>343</v>
      </c>
      <c r="D191" s="313">
        <v>44676</v>
      </c>
      <c r="E191" s="314">
        <f t="shared" si="10"/>
        <v>10.857142857142858</v>
      </c>
      <c r="F191" s="315">
        <f t="shared" si="11"/>
        <v>20</v>
      </c>
      <c r="G191" s="364">
        <f t="shared" si="12"/>
        <v>4</v>
      </c>
      <c r="H191" s="166" t="s">
        <v>552</v>
      </c>
      <c r="I191" s="369">
        <v>524698</v>
      </c>
      <c r="J191" s="370">
        <v>23.5</v>
      </c>
      <c r="K191" s="370">
        <v>24.7</v>
      </c>
      <c r="L191" s="371">
        <v>4.4000000000000004</v>
      </c>
      <c r="M191" s="371">
        <v>3.5</v>
      </c>
      <c r="N191" s="372"/>
      <c r="O191" s="373">
        <f t="shared" si="13"/>
        <v>5.1063829787234116</v>
      </c>
      <c r="P191" s="374">
        <f t="shared" si="14"/>
        <v>26.950000000000003</v>
      </c>
    </row>
    <row r="192" spans="1:16" x14ac:dyDescent="0.45">
      <c r="A192" s="311">
        <v>557292</v>
      </c>
      <c r="B192" s="311">
        <v>2</v>
      </c>
      <c r="C192" s="330" t="s">
        <v>343</v>
      </c>
      <c r="D192" s="313">
        <v>44676</v>
      </c>
      <c r="E192" s="314">
        <f t="shared" si="10"/>
        <v>10.857142857142858</v>
      </c>
      <c r="F192" s="315">
        <f t="shared" si="11"/>
        <v>20</v>
      </c>
      <c r="G192" s="364">
        <f t="shared" si="12"/>
        <v>4</v>
      </c>
      <c r="H192" s="166" t="s">
        <v>551</v>
      </c>
      <c r="I192" s="365">
        <v>524699</v>
      </c>
      <c r="J192" s="318">
        <v>27.3</v>
      </c>
      <c r="K192" s="318">
        <v>27.7</v>
      </c>
      <c r="L192" s="319">
        <v>4.5</v>
      </c>
      <c r="M192" s="319">
        <v>3.6</v>
      </c>
      <c r="N192" s="320"/>
      <c r="O192" s="321">
        <f t="shared" si="13"/>
        <v>1.46520146520146</v>
      </c>
      <c r="P192" s="322">
        <f t="shared" si="14"/>
        <v>29.16</v>
      </c>
    </row>
    <row r="193" spans="1:16" x14ac:dyDescent="0.45">
      <c r="A193" s="311">
        <v>557293</v>
      </c>
      <c r="B193" s="311">
        <v>3</v>
      </c>
      <c r="C193" s="330" t="s">
        <v>343</v>
      </c>
      <c r="D193" s="313">
        <v>44676</v>
      </c>
      <c r="E193" s="314">
        <f t="shared" si="10"/>
        <v>10.857142857142858</v>
      </c>
      <c r="F193" s="315">
        <f t="shared" si="11"/>
        <v>20</v>
      </c>
      <c r="G193" s="364">
        <f t="shared" si="12"/>
        <v>4</v>
      </c>
      <c r="H193" s="166" t="s">
        <v>552</v>
      </c>
      <c r="I193" s="365">
        <v>524700</v>
      </c>
      <c r="J193" s="318">
        <v>23.2</v>
      </c>
      <c r="K193" s="318">
        <v>23</v>
      </c>
      <c r="L193" s="319">
        <v>5</v>
      </c>
      <c r="M193" s="319">
        <v>4.2</v>
      </c>
      <c r="N193" s="320"/>
      <c r="O193" s="321">
        <f t="shared" si="13"/>
        <v>-0.86206896551723755</v>
      </c>
      <c r="P193" s="322">
        <f t="shared" si="14"/>
        <v>44.1</v>
      </c>
    </row>
    <row r="194" spans="1:16" x14ac:dyDescent="0.45">
      <c r="A194" s="311">
        <v>557294</v>
      </c>
      <c r="B194" s="311">
        <v>4</v>
      </c>
      <c r="C194" s="330" t="s">
        <v>343</v>
      </c>
      <c r="D194" s="313">
        <v>44676</v>
      </c>
      <c r="E194" s="314">
        <f t="shared" si="10"/>
        <v>10.857142857142858</v>
      </c>
      <c r="F194" s="315">
        <f t="shared" si="11"/>
        <v>20</v>
      </c>
      <c r="G194" s="364">
        <f t="shared" si="12"/>
        <v>4</v>
      </c>
      <c r="H194" s="166" t="s">
        <v>551</v>
      </c>
      <c r="I194" s="365">
        <v>524701</v>
      </c>
      <c r="J194" s="318">
        <v>26.5</v>
      </c>
      <c r="K194" s="318">
        <v>26.1</v>
      </c>
      <c r="L194" s="371">
        <v>4.8</v>
      </c>
      <c r="M194" s="319">
        <v>4.5</v>
      </c>
      <c r="N194" s="320"/>
      <c r="O194" s="321">
        <f t="shared" si="13"/>
        <v>-1.5094339622641506</v>
      </c>
      <c r="P194" s="322">
        <f t="shared" si="14"/>
        <v>48.599999999999994</v>
      </c>
    </row>
    <row r="195" spans="1:16" x14ac:dyDescent="0.45">
      <c r="A195" s="311">
        <v>557295</v>
      </c>
      <c r="B195" s="311">
        <v>0</v>
      </c>
      <c r="C195" s="331" t="s">
        <v>344</v>
      </c>
      <c r="D195" s="313">
        <v>44676</v>
      </c>
      <c r="E195" s="314">
        <f t="shared" si="10"/>
        <v>10.857142857142858</v>
      </c>
      <c r="F195" s="315">
        <f t="shared" si="11"/>
        <v>20</v>
      </c>
      <c r="G195" s="364">
        <f t="shared" si="12"/>
        <v>4</v>
      </c>
      <c r="H195" s="166" t="s">
        <v>551</v>
      </c>
      <c r="I195" s="365">
        <v>524702</v>
      </c>
      <c r="J195" s="318">
        <v>23.9</v>
      </c>
      <c r="K195" s="318">
        <v>24.4</v>
      </c>
      <c r="L195" s="371">
        <v>4.5999999999999996</v>
      </c>
      <c r="M195" s="319">
        <v>4.5999999999999996</v>
      </c>
      <c r="N195" s="320"/>
      <c r="O195" s="321">
        <f t="shared" si="13"/>
        <v>2.0920502092050208</v>
      </c>
      <c r="P195" s="322">
        <f t="shared" si="14"/>
        <v>48.667999999999985</v>
      </c>
    </row>
    <row r="196" spans="1:16" x14ac:dyDescent="0.45">
      <c r="A196" s="311">
        <v>557299</v>
      </c>
      <c r="B196" s="311">
        <v>4</v>
      </c>
      <c r="C196" s="331" t="s">
        <v>344</v>
      </c>
      <c r="D196" s="313">
        <v>44676</v>
      </c>
      <c r="E196" s="314">
        <f t="shared" si="10"/>
        <v>10.857142857142858</v>
      </c>
      <c r="F196" s="315">
        <f t="shared" si="11"/>
        <v>20</v>
      </c>
      <c r="G196" s="364">
        <f t="shared" si="12"/>
        <v>4</v>
      </c>
      <c r="H196" s="166" t="s">
        <v>553</v>
      </c>
      <c r="I196" s="365">
        <v>524706</v>
      </c>
      <c r="J196" s="318">
        <v>25.1</v>
      </c>
      <c r="K196" s="318">
        <v>25.9</v>
      </c>
      <c r="L196" s="371">
        <v>4.7</v>
      </c>
      <c r="M196" s="319">
        <v>3.1</v>
      </c>
      <c r="N196" s="320"/>
      <c r="O196" s="321">
        <f t="shared" si="13"/>
        <v>3.1872509960159334</v>
      </c>
      <c r="P196" s="322">
        <f t="shared" si="14"/>
        <v>22.583500000000001</v>
      </c>
    </row>
    <row r="197" spans="1:16" x14ac:dyDescent="0.45">
      <c r="A197" s="311">
        <v>557301</v>
      </c>
      <c r="B197" s="311">
        <v>1</v>
      </c>
      <c r="C197" s="329" t="s">
        <v>345</v>
      </c>
      <c r="D197" s="313">
        <v>44676</v>
      </c>
      <c r="E197" s="314">
        <f t="shared" si="10"/>
        <v>10.857142857142858</v>
      </c>
      <c r="F197" s="315">
        <f t="shared" si="11"/>
        <v>20</v>
      </c>
      <c r="G197" s="364">
        <f t="shared" si="12"/>
        <v>4</v>
      </c>
      <c r="H197" s="166" t="s">
        <v>552</v>
      </c>
      <c r="I197" s="365">
        <v>524697</v>
      </c>
      <c r="J197" s="318">
        <v>22.9</v>
      </c>
      <c r="K197" s="318">
        <v>24.3</v>
      </c>
      <c r="L197" s="371">
        <v>0</v>
      </c>
      <c r="M197" s="319">
        <v>0</v>
      </c>
      <c r="N197" s="320"/>
      <c r="O197" s="321">
        <f t="shared" si="13"/>
        <v>6.1135371179039444</v>
      </c>
      <c r="P197" s="322">
        <f t="shared" si="14"/>
        <v>0</v>
      </c>
    </row>
    <row r="198" spans="1:16" x14ac:dyDescent="0.45">
      <c r="A198" s="311">
        <v>557302</v>
      </c>
      <c r="B198" s="311">
        <v>2</v>
      </c>
      <c r="C198" s="329" t="s">
        <v>345</v>
      </c>
      <c r="D198" s="313">
        <v>44676</v>
      </c>
      <c r="E198" s="314">
        <f t="shared" si="10"/>
        <v>10.857142857142858</v>
      </c>
      <c r="F198" s="315">
        <f t="shared" si="11"/>
        <v>20</v>
      </c>
      <c r="G198" s="364">
        <f t="shared" si="12"/>
        <v>4</v>
      </c>
      <c r="H198" s="166" t="s">
        <v>552</v>
      </c>
      <c r="I198" s="365">
        <v>524698</v>
      </c>
      <c r="J198" s="318">
        <v>24.3</v>
      </c>
      <c r="K198" s="318">
        <v>24.8</v>
      </c>
      <c r="L198" s="371">
        <v>4.9000000000000004</v>
      </c>
      <c r="M198" s="319">
        <v>3.6</v>
      </c>
      <c r="N198" s="320"/>
      <c r="O198" s="321">
        <f t="shared" si="13"/>
        <v>2.0576131687242816</v>
      </c>
      <c r="P198" s="322">
        <f t="shared" si="14"/>
        <v>31.752000000000002</v>
      </c>
    </row>
    <row r="199" spans="1:16" x14ac:dyDescent="0.45">
      <c r="A199" s="311">
        <v>557304</v>
      </c>
      <c r="B199" s="311">
        <v>4</v>
      </c>
      <c r="C199" s="329" t="s">
        <v>345</v>
      </c>
      <c r="D199" s="313">
        <v>44676</v>
      </c>
      <c r="E199" s="314">
        <f t="shared" si="10"/>
        <v>10.857142857142858</v>
      </c>
      <c r="F199" s="315">
        <f t="shared" si="11"/>
        <v>20</v>
      </c>
      <c r="G199" s="364">
        <f t="shared" si="12"/>
        <v>4</v>
      </c>
      <c r="H199" s="166" t="s">
        <v>552</v>
      </c>
      <c r="I199" s="365">
        <v>524700</v>
      </c>
      <c r="J199" s="318">
        <v>23.6</v>
      </c>
      <c r="K199" s="318">
        <v>24.3</v>
      </c>
      <c r="L199" s="371">
        <v>2.8</v>
      </c>
      <c r="M199" s="319">
        <v>2.6</v>
      </c>
      <c r="N199" s="320"/>
      <c r="O199" s="321">
        <f t="shared" si="13"/>
        <v>2.9661016949152463</v>
      </c>
      <c r="P199" s="322">
        <f t="shared" si="14"/>
        <v>9.4639999999999986</v>
      </c>
    </row>
    <row r="200" spans="1:16" x14ac:dyDescent="0.45">
      <c r="A200" s="311">
        <v>557305</v>
      </c>
      <c r="B200" s="311">
        <v>0</v>
      </c>
      <c r="C200" s="331" t="s">
        <v>346</v>
      </c>
      <c r="D200" s="313">
        <v>44676</v>
      </c>
      <c r="E200" s="314">
        <f t="shared" si="10"/>
        <v>10.857142857142858</v>
      </c>
      <c r="F200" s="315">
        <f t="shared" si="11"/>
        <v>20</v>
      </c>
      <c r="G200" s="364">
        <f t="shared" si="12"/>
        <v>4</v>
      </c>
      <c r="H200" s="166" t="s">
        <v>552</v>
      </c>
      <c r="I200" s="365">
        <v>524701</v>
      </c>
      <c r="J200" s="318">
        <v>22.7</v>
      </c>
      <c r="K200" s="318">
        <v>24.1</v>
      </c>
      <c r="L200" s="371">
        <v>3.5</v>
      </c>
      <c r="M200" s="319">
        <v>3</v>
      </c>
      <c r="N200" s="320"/>
      <c r="O200" s="321">
        <f t="shared" si="13"/>
        <v>6.1674008810572722</v>
      </c>
      <c r="P200" s="322">
        <f t="shared" si="14"/>
        <v>15.75</v>
      </c>
    </row>
    <row r="201" spans="1:16" x14ac:dyDescent="0.45">
      <c r="A201" s="311">
        <v>557306</v>
      </c>
      <c r="B201" s="311">
        <v>1</v>
      </c>
      <c r="C201" s="331" t="s">
        <v>346</v>
      </c>
      <c r="D201" s="313">
        <v>44676</v>
      </c>
      <c r="E201" s="314">
        <f t="shared" si="10"/>
        <v>10.857142857142858</v>
      </c>
      <c r="F201" s="315">
        <f t="shared" si="11"/>
        <v>20</v>
      </c>
      <c r="G201" s="364">
        <f t="shared" si="12"/>
        <v>4</v>
      </c>
      <c r="H201" s="166" t="s">
        <v>553</v>
      </c>
      <c r="I201" s="365">
        <v>524702</v>
      </c>
      <c r="J201" s="318">
        <v>22.4</v>
      </c>
      <c r="K201" s="318">
        <v>23.9</v>
      </c>
      <c r="L201" s="371">
        <v>3.6</v>
      </c>
      <c r="M201" s="319">
        <v>3.3</v>
      </c>
      <c r="N201" s="320"/>
      <c r="O201" s="321">
        <f t="shared" si="13"/>
        <v>6.6964285714285809</v>
      </c>
      <c r="P201" s="322">
        <f t="shared" si="14"/>
        <v>19.601999999999997</v>
      </c>
    </row>
    <row r="202" spans="1:16" x14ac:dyDescent="0.45">
      <c r="A202" s="311">
        <v>557308</v>
      </c>
      <c r="B202" s="311">
        <v>3</v>
      </c>
      <c r="C202" s="331" t="s">
        <v>346</v>
      </c>
      <c r="D202" s="313">
        <v>44676</v>
      </c>
      <c r="E202" s="314">
        <f t="shared" si="10"/>
        <v>10.857142857142858</v>
      </c>
      <c r="F202" s="315">
        <f t="shared" si="11"/>
        <v>20</v>
      </c>
      <c r="G202" s="364">
        <f t="shared" si="12"/>
        <v>4</v>
      </c>
      <c r="H202" s="166" t="s">
        <v>552</v>
      </c>
      <c r="I202" s="365">
        <v>524704</v>
      </c>
      <c r="J202" s="318">
        <v>22.9</v>
      </c>
      <c r="K202" s="318">
        <v>23.7</v>
      </c>
      <c r="L202" s="371">
        <v>5.0999999999999996</v>
      </c>
      <c r="M202" s="319">
        <v>3.1</v>
      </c>
      <c r="N202" s="320"/>
      <c r="O202" s="321">
        <f t="shared" si="13"/>
        <v>3.4934497816593968</v>
      </c>
      <c r="P202" s="322">
        <f t="shared" si="14"/>
        <v>24.505499999999998</v>
      </c>
    </row>
    <row r="203" spans="1:16" x14ac:dyDescent="0.45">
      <c r="A203" s="311">
        <v>557309</v>
      </c>
      <c r="B203" s="311">
        <v>4</v>
      </c>
      <c r="C203" s="331" t="s">
        <v>346</v>
      </c>
      <c r="D203" s="313">
        <v>44676</v>
      </c>
      <c r="E203" s="314">
        <f t="shared" si="10"/>
        <v>10.857142857142858</v>
      </c>
      <c r="F203" s="315">
        <f t="shared" si="11"/>
        <v>20</v>
      </c>
      <c r="G203" s="364">
        <f t="shared" si="12"/>
        <v>4</v>
      </c>
      <c r="H203" s="166" t="s">
        <v>553</v>
      </c>
      <c r="I203" s="365">
        <v>524705</v>
      </c>
      <c r="J203" s="318">
        <v>22.1</v>
      </c>
      <c r="K203" s="318">
        <v>22.4</v>
      </c>
      <c r="L203" s="371">
        <v>5.0999999999999996</v>
      </c>
      <c r="M203" s="319">
        <v>5</v>
      </c>
      <c r="N203" s="320"/>
      <c r="O203" s="321">
        <f t="shared" si="13"/>
        <v>1.3574660633484115</v>
      </c>
      <c r="P203" s="322">
        <f t="shared" si="14"/>
        <v>63.75</v>
      </c>
    </row>
    <row r="204" spans="1:16" x14ac:dyDescent="0.45">
      <c r="A204" s="311">
        <v>557271</v>
      </c>
      <c r="B204" s="311">
        <v>1</v>
      </c>
      <c r="C204" s="312" t="s">
        <v>337</v>
      </c>
      <c r="D204" s="313">
        <v>44678</v>
      </c>
      <c r="E204" s="314">
        <f t="shared" si="10"/>
        <v>11.142857142857142</v>
      </c>
      <c r="F204" s="315">
        <f t="shared" si="11"/>
        <v>22</v>
      </c>
      <c r="G204" s="364">
        <f t="shared" si="12"/>
        <v>6</v>
      </c>
      <c r="H204" s="166" t="s">
        <v>552</v>
      </c>
      <c r="I204" s="365">
        <v>524678</v>
      </c>
      <c r="J204" s="318">
        <v>23.2</v>
      </c>
      <c r="K204" s="318">
        <v>23.2</v>
      </c>
      <c r="L204" s="371">
        <v>3.7</v>
      </c>
      <c r="M204" s="319">
        <v>3.5</v>
      </c>
      <c r="N204" s="320"/>
      <c r="O204" s="321">
        <f t="shared" si="13"/>
        <v>0</v>
      </c>
      <c r="P204" s="322">
        <f t="shared" si="14"/>
        <v>22.662500000000001</v>
      </c>
    </row>
    <row r="205" spans="1:16" x14ac:dyDescent="0.45">
      <c r="A205" s="311">
        <v>557272</v>
      </c>
      <c r="B205" s="311">
        <v>2</v>
      </c>
      <c r="C205" s="312" t="s">
        <v>337</v>
      </c>
      <c r="D205" s="313">
        <v>44678</v>
      </c>
      <c r="E205" s="314">
        <f t="shared" si="10"/>
        <v>11.142857142857142</v>
      </c>
      <c r="F205" s="315">
        <f t="shared" si="11"/>
        <v>22</v>
      </c>
      <c r="G205" s="364">
        <f t="shared" si="12"/>
        <v>6</v>
      </c>
      <c r="H205" s="166" t="s">
        <v>553</v>
      </c>
      <c r="I205" s="365">
        <v>524679</v>
      </c>
      <c r="J205" s="318">
        <v>22.4</v>
      </c>
      <c r="K205" s="318">
        <v>22</v>
      </c>
      <c r="L205" s="319">
        <v>5</v>
      </c>
      <c r="M205" s="319">
        <v>4.2</v>
      </c>
      <c r="N205" s="320"/>
      <c r="O205" s="321">
        <f t="shared" si="13"/>
        <v>-1.7857142857142794</v>
      </c>
      <c r="P205" s="322">
        <f t="shared" si="14"/>
        <v>44.1</v>
      </c>
    </row>
    <row r="206" spans="1:16" x14ac:dyDescent="0.45">
      <c r="A206" s="311">
        <v>557274</v>
      </c>
      <c r="B206" s="311">
        <v>4</v>
      </c>
      <c r="C206" s="312" t="s">
        <v>337</v>
      </c>
      <c r="D206" s="313">
        <v>44678</v>
      </c>
      <c r="E206" s="314">
        <f t="shared" si="10"/>
        <v>11.142857142857142</v>
      </c>
      <c r="F206" s="315">
        <f t="shared" si="11"/>
        <v>22</v>
      </c>
      <c r="G206" s="364">
        <f t="shared" si="12"/>
        <v>6</v>
      </c>
      <c r="H206" s="166" t="s">
        <v>553</v>
      </c>
      <c r="I206" s="365">
        <v>524681</v>
      </c>
      <c r="J206" s="318">
        <v>24.2</v>
      </c>
      <c r="K206" s="318">
        <v>24</v>
      </c>
      <c r="L206" s="319">
        <v>3.3</v>
      </c>
      <c r="M206" s="319">
        <v>3</v>
      </c>
      <c r="N206" s="320"/>
      <c r="O206" s="321">
        <f t="shared" si="13"/>
        <v>-0.82644628099173278</v>
      </c>
      <c r="P206" s="322">
        <f t="shared" si="14"/>
        <v>14.849999999999998</v>
      </c>
    </row>
    <row r="207" spans="1:16" x14ac:dyDescent="0.45">
      <c r="A207" s="311">
        <v>557275</v>
      </c>
      <c r="B207" s="311">
        <v>0</v>
      </c>
      <c r="C207" s="327" t="s">
        <v>339</v>
      </c>
      <c r="D207" s="313">
        <v>44678</v>
      </c>
      <c r="E207" s="314">
        <f t="shared" si="10"/>
        <v>11.142857142857142</v>
      </c>
      <c r="F207" s="315">
        <f t="shared" si="11"/>
        <v>22</v>
      </c>
      <c r="G207" s="364">
        <f t="shared" si="12"/>
        <v>6</v>
      </c>
      <c r="H207" s="166" t="s">
        <v>553</v>
      </c>
      <c r="I207" s="365">
        <v>524682</v>
      </c>
      <c r="J207" s="318">
        <v>20.7</v>
      </c>
      <c r="K207" s="318">
        <v>21.8</v>
      </c>
      <c r="L207" s="319">
        <v>4.8</v>
      </c>
      <c r="M207" s="319">
        <v>4.5999999999999996</v>
      </c>
      <c r="N207" s="320"/>
      <c r="O207" s="321">
        <f t="shared" si="13"/>
        <v>5.3140096618357502</v>
      </c>
      <c r="P207" s="322">
        <f t="shared" si="14"/>
        <v>50.783999999999992</v>
      </c>
    </row>
    <row r="208" spans="1:16" x14ac:dyDescent="0.45">
      <c r="A208" s="311">
        <v>557276</v>
      </c>
      <c r="B208" s="311">
        <v>1</v>
      </c>
      <c r="C208" s="327" t="s">
        <v>339</v>
      </c>
      <c r="D208" s="313">
        <v>44678</v>
      </c>
      <c r="E208" s="314">
        <f t="shared" si="10"/>
        <v>11.142857142857142</v>
      </c>
      <c r="F208" s="315">
        <f t="shared" si="11"/>
        <v>22</v>
      </c>
      <c r="G208" s="364">
        <f t="shared" si="12"/>
        <v>6</v>
      </c>
      <c r="H208" s="166" t="s">
        <v>553</v>
      </c>
      <c r="I208" s="365">
        <v>524683</v>
      </c>
      <c r="J208" s="318">
        <v>21.8</v>
      </c>
      <c r="K208" s="318">
        <v>22.6</v>
      </c>
      <c r="L208" s="319">
        <v>4</v>
      </c>
      <c r="M208" s="319">
        <v>3.9</v>
      </c>
      <c r="N208" s="320"/>
      <c r="O208" s="321">
        <f t="shared" si="13"/>
        <v>3.669724770642202</v>
      </c>
      <c r="P208" s="322">
        <f t="shared" si="14"/>
        <v>30.419999999999998</v>
      </c>
    </row>
    <row r="209" spans="1:16" x14ac:dyDescent="0.45">
      <c r="A209" s="311">
        <v>557277</v>
      </c>
      <c r="B209" s="311">
        <v>2</v>
      </c>
      <c r="C209" s="327" t="s">
        <v>339</v>
      </c>
      <c r="D209" s="313">
        <v>44678</v>
      </c>
      <c r="E209" s="314">
        <f t="shared" si="10"/>
        <v>11.142857142857142</v>
      </c>
      <c r="F209" s="315">
        <f t="shared" si="11"/>
        <v>22</v>
      </c>
      <c r="G209" s="364">
        <f t="shared" si="12"/>
        <v>6</v>
      </c>
      <c r="H209" s="166" t="s">
        <v>553</v>
      </c>
      <c r="I209" s="365">
        <v>524684</v>
      </c>
      <c r="J209" s="318">
        <v>24.6</v>
      </c>
      <c r="K209" s="318">
        <v>25.5</v>
      </c>
      <c r="L209" s="319">
        <v>5.6</v>
      </c>
      <c r="M209" s="319">
        <v>5</v>
      </c>
      <c r="N209" s="320"/>
      <c r="O209" s="321">
        <f t="shared" si="13"/>
        <v>3.6585365853658569</v>
      </c>
      <c r="P209" s="322">
        <f t="shared" si="14"/>
        <v>70</v>
      </c>
    </row>
    <row r="210" spans="1:16" x14ac:dyDescent="0.45">
      <c r="A210" s="311">
        <v>557278</v>
      </c>
      <c r="B210" s="311">
        <v>3</v>
      </c>
      <c r="C210" s="327" t="s">
        <v>339</v>
      </c>
      <c r="D210" s="313">
        <v>44678</v>
      </c>
      <c r="E210" s="314">
        <f t="shared" si="10"/>
        <v>11.142857142857142</v>
      </c>
      <c r="F210" s="315">
        <f t="shared" si="11"/>
        <v>22</v>
      </c>
      <c r="G210" s="364">
        <f t="shared" si="12"/>
        <v>6</v>
      </c>
      <c r="H210" s="166" t="s">
        <v>553</v>
      </c>
      <c r="I210" s="365">
        <v>524685</v>
      </c>
      <c r="J210" s="318">
        <v>22.6</v>
      </c>
      <c r="K210" s="318">
        <v>23.3</v>
      </c>
      <c r="L210" s="319">
        <v>3.9</v>
      </c>
      <c r="M210" s="319">
        <v>3.5</v>
      </c>
      <c r="N210" s="320"/>
      <c r="O210" s="321">
        <f t="shared" si="13"/>
        <v>3.0973451327433565</v>
      </c>
      <c r="P210" s="322">
        <f t="shared" si="14"/>
        <v>23.887499999999999</v>
      </c>
    </row>
    <row r="211" spans="1:16" x14ac:dyDescent="0.45">
      <c r="A211" s="311">
        <v>557279</v>
      </c>
      <c r="B211" s="311">
        <v>4</v>
      </c>
      <c r="C211" s="327" t="s">
        <v>339</v>
      </c>
      <c r="D211" s="313">
        <v>44678</v>
      </c>
      <c r="E211" s="314">
        <f t="shared" si="10"/>
        <v>11.142857142857142</v>
      </c>
      <c r="F211" s="315">
        <f t="shared" si="11"/>
        <v>22</v>
      </c>
      <c r="G211" s="364">
        <f t="shared" si="12"/>
        <v>6</v>
      </c>
      <c r="H211" s="166" t="s">
        <v>551</v>
      </c>
      <c r="I211" s="365">
        <v>524686</v>
      </c>
      <c r="J211" s="318">
        <v>23</v>
      </c>
      <c r="K211" s="318">
        <v>24.8</v>
      </c>
      <c r="L211" s="319">
        <v>5.3</v>
      </c>
      <c r="M211" s="319">
        <v>4.9000000000000004</v>
      </c>
      <c r="N211" s="320"/>
      <c r="O211" s="321">
        <f t="shared" si="13"/>
        <v>7.8260869565217384</v>
      </c>
      <c r="P211" s="322">
        <f t="shared" si="14"/>
        <v>63.626500000000007</v>
      </c>
    </row>
    <row r="212" spans="1:16" x14ac:dyDescent="0.45">
      <c r="A212" s="311">
        <v>557280</v>
      </c>
      <c r="B212" s="311">
        <v>0</v>
      </c>
      <c r="C212" s="328" t="s">
        <v>341</v>
      </c>
      <c r="D212" s="313">
        <v>44678</v>
      </c>
      <c r="E212" s="314">
        <f t="shared" si="10"/>
        <v>11.142857142857142</v>
      </c>
      <c r="F212" s="315">
        <f t="shared" si="11"/>
        <v>22</v>
      </c>
      <c r="G212" s="364">
        <f t="shared" si="12"/>
        <v>6</v>
      </c>
      <c r="H212" s="166" t="s">
        <v>553</v>
      </c>
      <c r="I212" s="365">
        <v>524687</v>
      </c>
      <c r="J212" s="318">
        <v>22.7</v>
      </c>
      <c r="K212" s="318">
        <v>22.8</v>
      </c>
      <c r="L212" s="319">
        <v>7.1</v>
      </c>
      <c r="M212" s="319">
        <v>5.8</v>
      </c>
      <c r="N212" s="320"/>
      <c r="O212" s="321">
        <f t="shared" si="13"/>
        <v>0.4405286343612369</v>
      </c>
      <c r="P212" s="322">
        <f t="shared" si="14"/>
        <v>119.422</v>
      </c>
    </row>
    <row r="213" spans="1:16" x14ac:dyDescent="0.45">
      <c r="A213" s="311">
        <v>557284</v>
      </c>
      <c r="B213" s="311">
        <v>4</v>
      </c>
      <c r="C213" s="328" t="s">
        <v>341</v>
      </c>
      <c r="D213" s="313">
        <v>44678</v>
      </c>
      <c r="E213" s="314">
        <f t="shared" si="10"/>
        <v>11.142857142857142</v>
      </c>
      <c r="F213" s="315">
        <f t="shared" si="11"/>
        <v>22</v>
      </c>
      <c r="G213" s="364">
        <f t="shared" si="12"/>
        <v>6</v>
      </c>
      <c r="H213" s="166" t="s">
        <v>552</v>
      </c>
      <c r="I213" s="365">
        <v>524691</v>
      </c>
      <c r="J213" s="318">
        <v>23.3</v>
      </c>
      <c r="K213" s="318">
        <v>23.3</v>
      </c>
      <c r="L213" s="319">
        <v>3.9</v>
      </c>
      <c r="M213" s="319">
        <v>3.9</v>
      </c>
      <c r="N213" s="320"/>
      <c r="O213" s="321">
        <f t="shared" si="13"/>
        <v>0</v>
      </c>
      <c r="P213" s="322">
        <f t="shared" si="14"/>
        <v>29.659499999999998</v>
      </c>
    </row>
    <row r="214" spans="1:16" x14ac:dyDescent="0.45">
      <c r="A214" s="311">
        <v>557286</v>
      </c>
      <c r="B214" s="311">
        <v>1</v>
      </c>
      <c r="C214" s="329" t="s">
        <v>342</v>
      </c>
      <c r="D214" s="313">
        <v>44678</v>
      </c>
      <c r="E214" s="314">
        <f t="shared" si="10"/>
        <v>11.142857142857142</v>
      </c>
      <c r="F214" s="315">
        <f t="shared" si="11"/>
        <v>22</v>
      </c>
      <c r="G214" s="364">
        <f t="shared" si="12"/>
        <v>6</v>
      </c>
      <c r="H214" s="166" t="s">
        <v>552</v>
      </c>
      <c r="I214" s="365">
        <v>524693</v>
      </c>
      <c r="J214" s="318">
        <v>22.2</v>
      </c>
      <c r="K214" s="318">
        <v>23</v>
      </c>
      <c r="L214" s="319">
        <v>6</v>
      </c>
      <c r="M214" s="319">
        <v>4.2</v>
      </c>
      <c r="N214" s="320"/>
      <c r="O214" s="321">
        <f t="shared" si="13"/>
        <v>3.6036036036036112</v>
      </c>
      <c r="P214" s="322">
        <f t="shared" si="14"/>
        <v>52.920000000000009</v>
      </c>
    </row>
    <row r="215" spans="1:16" x14ac:dyDescent="0.45">
      <c r="A215" s="311">
        <v>557287</v>
      </c>
      <c r="B215" s="311">
        <v>2</v>
      </c>
      <c r="C215" s="329" t="s">
        <v>342</v>
      </c>
      <c r="D215" s="313">
        <v>44678</v>
      </c>
      <c r="E215" s="314">
        <f t="shared" si="10"/>
        <v>11.142857142857142</v>
      </c>
      <c r="F215" s="315">
        <f t="shared" si="11"/>
        <v>22</v>
      </c>
      <c r="G215" s="364">
        <f t="shared" si="12"/>
        <v>6</v>
      </c>
      <c r="H215" s="166" t="s">
        <v>553</v>
      </c>
      <c r="I215" s="365">
        <v>524694</v>
      </c>
      <c r="J215" s="318">
        <v>23.7</v>
      </c>
      <c r="K215" s="318">
        <v>23.8</v>
      </c>
      <c r="L215" s="319">
        <v>3.9</v>
      </c>
      <c r="M215" s="319">
        <v>3.8</v>
      </c>
      <c r="N215" s="320"/>
      <c r="O215" s="321">
        <f t="shared" si="13"/>
        <v>0.42194092827005925</v>
      </c>
      <c r="P215" s="322">
        <f t="shared" si="14"/>
        <v>28.157999999999994</v>
      </c>
    </row>
    <row r="216" spans="1:16" x14ac:dyDescent="0.45">
      <c r="A216" s="311">
        <v>557288</v>
      </c>
      <c r="B216" s="311">
        <v>3</v>
      </c>
      <c r="C216" s="329" t="s">
        <v>342</v>
      </c>
      <c r="D216" s="313">
        <v>44678</v>
      </c>
      <c r="E216" s="314">
        <f t="shared" si="10"/>
        <v>11.142857142857142</v>
      </c>
      <c r="F216" s="315">
        <f t="shared" si="11"/>
        <v>22</v>
      </c>
      <c r="G216" s="364">
        <f t="shared" si="12"/>
        <v>6</v>
      </c>
      <c r="H216" s="166" t="s">
        <v>552</v>
      </c>
      <c r="I216" s="365">
        <v>524695</v>
      </c>
      <c r="J216" s="318">
        <v>21.1</v>
      </c>
      <c r="K216" s="318">
        <v>21.2</v>
      </c>
      <c r="L216" s="319">
        <v>4.4000000000000004</v>
      </c>
      <c r="M216" s="319">
        <v>3.8</v>
      </c>
      <c r="N216" s="320"/>
      <c r="O216" s="321">
        <f t="shared" si="13"/>
        <v>0.47393364928909332</v>
      </c>
      <c r="P216" s="322">
        <f t="shared" si="14"/>
        <v>31.767999999999997</v>
      </c>
    </row>
    <row r="217" spans="1:16" x14ac:dyDescent="0.45">
      <c r="A217" s="311">
        <v>557290</v>
      </c>
      <c r="B217" s="311">
        <v>0</v>
      </c>
      <c r="C217" s="330" t="s">
        <v>343</v>
      </c>
      <c r="D217" s="313">
        <v>44678</v>
      </c>
      <c r="E217" s="314">
        <f t="shared" si="10"/>
        <v>11.142857142857142</v>
      </c>
      <c r="F217" s="315">
        <f t="shared" si="11"/>
        <v>22</v>
      </c>
      <c r="G217" s="364">
        <f t="shared" si="12"/>
        <v>6</v>
      </c>
      <c r="H217" s="166" t="s">
        <v>553</v>
      </c>
      <c r="I217" s="365">
        <v>524697</v>
      </c>
      <c r="J217" s="318">
        <v>24</v>
      </c>
      <c r="K217" s="318">
        <v>24.9</v>
      </c>
      <c r="L217" s="319">
        <v>4.3</v>
      </c>
      <c r="M217" s="319">
        <v>3.9</v>
      </c>
      <c r="N217" s="320"/>
      <c r="O217" s="321">
        <f t="shared" si="13"/>
        <v>3.7499999999999867</v>
      </c>
      <c r="P217" s="322">
        <f t="shared" si="14"/>
        <v>32.701499999999996</v>
      </c>
    </row>
    <row r="218" spans="1:16" x14ac:dyDescent="0.45">
      <c r="A218" s="311">
        <v>557291</v>
      </c>
      <c r="B218" s="311">
        <v>1</v>
      </c>
      <c r="C218" s="330" t="s">
        <v>343</v>
      </c>
      <c r="D218" s="313">
        <v>44678</v>
      </c>
      <c r="E218" s="314">
        <f t="shared" si="10"/>
        <v>11.142857142857142</v>
      </c>
      <c r="F218" s="315">
        <f t="shared" si="11"/>
        <v>22</v>
      </c>
      <c r="G218" s="364">
        <f t="shared" si="12"/>
        <v>6</v>
      </c>
      <c r="H218" s="166" t="s">
        <v>552</v>
      </c>
      <c r="I218" s="365">
        <v>524698</v>
      </c>
      <c r="J218" s="318">
        <v>23.5</v>
      </c>
      <c r="K218" s="318">
        <v>25.1</v>
      </c>
      <c r="L218" s="319">
        <v>3.5</v>
      </c>
      <c r="M218" s="319">
        <v>2.9</v>
      </c>
      <c r="N218" s="320"/>
      <c r="O218" s="321">
        <f t="shared" si="13"/>
        <v>6.8085106382978822</v>
      </c>
      <c r="P218" s="322">
        <f t="shared" si="14"/>
        <v>14.717499999999999</v>
      </c>
    </row>
    <row r="219" spans="1:16" x14ac:dyDescent="0.45">
      <c r="A219" s="311">
        <v>557292</v>
      </c>
      <c r="B219" s="311">
        <v>2</v>
      </c>
      <c r="C219" s="330" t="s">
        <v>343</v>
      </c>
      <c r="D219" s="313">
        <v>44678</v>
      </c>
      <c r="E219" s="314">
        <f t="shared" si="10"/>
        <v>11.142857142857142</v>
      </c>
      <c r="F219" s="315">
        <f t="shared" si="11"/>
        <v>22</v>
      </c>
      <c r="G219" s="364">
        <f t="shared" si="12"/>
        <v>6</v>
      </c>
      <c r="H219" s="166" t="s">
        <v>551</v>
      </c>
      <c r="I219" s="365">
        <v>524699</v>
      </c>
      <c r="J219" s="318">
        <v>27.3</v>
      </c>
      <c r="K219" s="318">
        <v>29.1</v>
      </c>
      <c r="L219" s="319">
        <v>3.3</v>
      </c>
      <c r="M219" s="319">
        <v>3.3</v>
      </c>
      <c r="N219" s="320"/>
      <c r="O219" s="321">
        <f t="shared" si="13"/>
        <v>6.5934065934065922</v>
      </c>
      <c r="P219" s="322">
        <f t="shared" si="14"/>
        <v>17.968499999999999</v>
      </c>
    </row>
    <row r="220" spans="1:16" x14ac:dyDescent="0.45">
      <c r="A220" s="311">
        <v>557293</v>
      </c>
      <c r="B220" s="311">
        <v>3</v>
      </c>
      <c r="C220" s="330" t="s">
        <v>343</v>
      </c>
      <c r="D220" s="313">
        <v>44678</v>
      </c>
      <c r="E220" s="314">
        <f t="shared" si="10"/>
        <v>11.142857142857142</v>
      </c>
      <c r="F220" s="315">
        <f t="shared" si="11"/>
        <v>22</v>
      </c>
      <c r="G220" s="364">
        <f t="shared" si="12"/>
        <v>6</v>
      </c>
      <c r="H220" s="166" t="s">
        <v>552</v>
      </c>
      <c r="I220" s="365">
        <v>524700</v>
      </c>
      <c r="J220" s="318">
        <v>23.2</v>
      </c>
      <c r="K220" s="318">
        <v>23</v>
      </c>
      <c r="L220" s="319">
        <v>4.3</v>
      </c>
      <c r="M220" s="319">
        <v>3.4</v>
      </c>
      <c r="N220" s="320"/>
      <c r="O220" s="321">
        <f t="shared" si="13"/>
        <v>-0.86206896551723755</v>
      </c>
      <c r="P220" s="322">
        <f t="shared" si="14"/>
        <v>24.853999999999999</v>
      </c>
    </row>
    <row r="221" spans="1:16" x14ac:dyDescent="0.45">
      <c r="A221" s="311">
        <v>557294</v>
      </c>
      <c r="B221" s="311">
        <v>4</v>
      </c>
      <c r="C221" s="330" t="s">
        <v>343</v>
      </c>
      <c r="D221" s="313">
        <v>44678</v>
      </c>
      <c r="E221" s="314">
        <f t="shared" si="10"/>
        <v>11.142857142857142</v>
      </c>
      <c r="F221" s="315">
        <f t="shared" si="11"/>
        <v>22</v>
      </c>
      <c r="G221" s="364">
        <f t="shared" si="12"/>
        <v>6</v>
      </c>
      <c r="H221" s="166" t="s">
        <v>551</v>
      </c>
      <c r="I221" s="365">
        <v>524701</v>
      </c>
      <c r="J221" s="318">
        <v>26.5</v>
      </c>
      <c r="K221" s="318">
        <v>26.3</v>
      </c>
      <c r="L221" s="319">
        <v>3.6</v>
      </c>
      <c r="M221" s="319">
        <v>3.1</v>
      </c>
      <c r="N221" s="320"/>
      <c r="O221" s="321">
        <f t="shared" si="13"/>
        <v>-0.7547169811320753</v>
      </c>
      <c r="P221" s="322">
        <f t="shared" si="14"/>
        <v>17.298000000000002</v>
      </c>
    </row>
    <row r="222" spans="1:16" x14ac:dyDescent="0.45">
      <c r="A222" s="311">
        <v>557295</v>
      </c>
      <c r="B222" s="311">
        <v>0</v>
      </c>
      <c r="C222" s="331" t="s">
        <v>344</v>
      </c>
      <c r="D222" s="313">
        <v>44678</v>
      </c>
      <c r="E222" s="314">
        <f t="shared" si="10"/>
        <v>11.142857142857142</v>
      </c>
      <c r="F222" s="315">
        <f t="shared" si="11"/>
        <v>22</v>
      </c>
      <c r="G222" s="364">
        <f t="shared" si="12"/>
        <v>6</v>
      </c>
      <c r="H222" s="166" t="s">
        <v>551</v>
      </c>
      <c r="I222" s="365">
        <v>524702</v>
      </c>
      <c r="J222" s="318">
        <v>23.9</v>
      </c>
      <c r="K222" s="318">
        <v>24</v>
      </c>
      <c r="L222" s="319">
        <v>3.3</v>
      </c>
      <c r="M222" s="319">
        <v>2.9</v>
      </c>
      <c r="N222" s="320"/>
      <c r="O222" s="321">
        <f t="shared" si="13"/>
        <v>0.41841004184099972</v>
      </c>
      <c r="P222" s="322">
        <f t="shared" si="14"/>
        <v>13.876499999999998</v>
      </c>
    </row>
    <row r="223" spans="1:16" x14ac:dyDescent="0.45">
      <c r="A223" s="311">
        <v>557299</v>
      </c>
      <c r="B223" s="311">
        <v>4</v>
      </c>
      <c r="C223" s="331" t="s">
        <v>344</v>
      </c>
      <c r="D223" s="313">
        <v>44678</v>
      </c>
      <c r="E223" s="314">
        <f t="shared" si="10"/>
        <v>11.142857142857142</v>
      </c>
      <c r="F223" s="315">
        <f t="shared" si="11"/>
        <v>22</v>
      </c>
      <c r="G223" s="364">
        <f t="shared" si="12"/>
        <v>6</v>
      </c>
      <c r="H223" s="166" t="s">
        <v>553</v>
      </c>
      <c r="I223" s="365">
        <v>524706</v>
      </c>
      <c r="J223" s="318">
        <v>25.1</v>
      </c>
      <c r="K223" s="318">
        <v>25.8</v>
      </c>
      <c r="L223" s="319">
        <v>3.8</v>
      </c>
      <c r="M223" s="319">
        <v>2.7</v>
      </c>
      <c r="N223" s="320"/>
      <c r="O223" s="321">
        <f t="shared" si="13"/>
        <v>2.7888446215139417</v>
      </c>
      <c r="P223" s="322">
        <f t="shared" si="14"/>
        <v>13.851000000000001</v>
      </c>
    </row>
    <row r="224" spans="1:16" x14ac:dyDescent="0.45">
      <c r="A224" s="311">
        <v>557301</v>
      </c>
      <c r="B224" s="311">
        <v>1</v>
      </c>
      <c r="C224" s="329" t="s">
        <v>345</v>
      </c>
      <c r="D224" s="313">
        <v>44678</v>
      </c>
      <c r="E224" s="314">
        <f t="shared" si="10"/>
        <v>11.142857142857142</v>
      </c>
      <c r="F224" s="315">
        <f t="shared" si="11"/>
        <v>22</v>
      </c>
      <c r="G224" s="364">
        <f t="shared" si="12"/>
        <v>6</v>
      </c>
      <c r="H224" s="166" t="s">
        <v>552</v>
      </c>
      <c r="I224" s="365">
        <v>524697</v>
      </c>
      <c r="J224" s="318">
        <v>22.9</v>
      </c>
      <c r="K224" s="318">
        <v>24.2</v>
      </c>
      <c r="L224" s="319">
        <v>3.4</v>
      </c>
      <c r="M224" s="319">
        <v>3.2</v>
      </c>
      <c r="N224" s="320"/>
      <c r="O224" s="321">
        <f t="shared" si="13"/>
        <v>5.6768558951965087</v>
      </c>
      <c r="P224" s="322">
        <f t="shared" si="14"/>
        <v>17.408000000000001</v>
      </c>
    </row>
    <row r="225" spans="1:16" x14ac:dyDescent="0.45">
      <c r="A225" s="311">
        <v>557302</v>
      </c>
      <c r="B225" s="311">
        <v>2</v>
      </c>
      <c r="C225" s="329" t="s">
        <v>345</v>
      </c>
      <c r="D225" s="313">
        <v>44678</v>
      </c>
      <c r="E225" s="314">
        <f t="shared" si="10"/>
        <v>11.142857142857142</v>
      </c>
      <c r="F225" s="315">
        <f t="shared" si="11"/>
        <v>22</v>
      </c>
      <c r="G225" s="364">
        <f t="shared" si="12"/>
        <v>6</v>
      </c>
      <c r="H225" s="375" t="s">
        <v>552</v>
      </c>
      <c r="I225" s="311">
        <v>524698</v>
      </c>
      <c r="J225" s="318">
        <v>24.3</v>
      </c>
      <c r="K225" s="318">
        <v>24.8</v>
      </c>
      <c r="L225" s="319">
        <v>5</v>
      </c>
      <c r="M225" s="319">
        <v>3.1</v>
      </c>
      <c r="N225" s="320"/>
      <c r="O225" s="321">
        <f t="shared" si="13"/>
        <v>2.0576131687242816</v>
      </c>
      <c r="P225" s="322">
        <f t="shared" si="14"/>
        <v>24.025000000000002</v>
      </c>
    </row>
    <row r="226" spans="1:16" x14ac:dyDescent="0.45">
      <c r="A226" s="311">
        <v>557304</v>
      </c>
      <c r="B226" s="311">
        <v>4</v>
      </c>
      <c r="C226" s="329" t="s">
        <v>345</v>
      </c>
      <c r="D226" s="313">
        <v>44678</v>
      </c>
      <c r="E226" s="314">
        <f t="shared" si="10"/>
        <v>11.142857142857142</v>
      </c>
      <c r="F226" s="315">
        <f t="shared" si="11"/>
        <v>22</v>
      </c>
      <c r="G226" s="364">
        <f t="shared" si="12"/>
        <v>6</v>
      </c>
      <c r="H226" s="166" t="s">
        <v>552</v>
      </c>
      <c r="I226" s="365">
        <v>524700</v>
      </c>
      <c r="J226" s="318">
        <v>23.6</v>
      </c>
      <c r="K226" s="318">
        <v>23.9</v>
      </c>
      <c r="L226" s="319">
        <v>3</v>
      </c>
      <c r="M226" s="319">
        <v>2.7</v>
      </c>
      <c r="N226" s="320"/>
      <c r="O226" s="321">
        <f t="shared" si="13"/>
        <v>1.2711864406779627</v>
      </c>
      <c r="P226" s="322">
        <f t="shared" si="14"/>
        <v>10.935000000000002</v>
      </c>
    </row>
    <row r="227" spans="1:16" x14ac:dyDescent="0.45">
      <c r="A227" s="311">
        <v>557305</v>
      </c>
      <c r="B227" s="311">
        <v>0</v>
      </c>
      <c r="C227" s="331" t="s">
        <v>346</v>
      </c>
      <c r="D227" s="313">
        <v>44678</v>
      </c>
      <c r="E227" s="314">
        <f t="shared" si="10"/>
        <v>11.142857142857142</v>
      </c>
      <c r="F227" s="315">
        <f t="shared" si="11"/>
        <v>22</v>
      </c>
      <c r="G227" s="364">
        <f t="shared" si="12"/>
        <v>6</v>
      </c>
      <c r="H227" s="166" t="s">
        <v>552</v>
      </c>
      <c r="I227" s="365">
        <v>524701</v>
      </c>
      <c r="J227" s="318">
        <v>22.7</v>
      </c>
      <c r="K227" s="318">
        <v>24.8</v>
      </c>
      <c r="L227" s="319">
        <v>3.5</v>
      </c>
      <c r="M227" s="319">
        <v>3.5</v>
      </c>
      <c r="N227" s="320"/>
      <c r="O227" s="321">
        <f t="shared" si="13"/>
        <v>9.2511013215859084</v>
      </c>
      <c r="P227" s="322">
        <f t="shared" si="14"/>
        <v>21.4375</v>
      </c>
    </row>
    <row r="228" spans="1:16" x14ac:dyDescent="0.45">
      <c r="A228" s="311">
        <v>557306</v>
      </c>
      <c r="B228" s="311">
        <v>1</v>
      </c>
      <c r="C228" s="331" t="s">
        <v>346</v>
      </c>
      <c r="D228" s="313">
        <v>44678</v>
      </c>
      <c r="E228" s="314">
        <f t="shared" si="10"/>
        <v>11.142857142857142</v>
      </c>
      <c r="F228" s="315">
        <f t="shared" si="11"/>
        <v>22</v>
      </c>
      <c r="G228" s="364">
        <f t="shared" si="12"/>
        <v>6</v>
      </c>
      <c r="H228" s="166" t="s">
        <v>553</v>
      </c>
      <c r="I228" s="365">
        <v>524702</v>
      </c>
      <c r="J228" s="318">
        <v>22.4</v>
      </c>
      <c r="K228" s="318">
        <v>24.3</v>
      </c>
      <c r="L228" s="319">
        <v>4.4000000000000004</v>
      </c>
      <c r="M228" s="319">
        <v>3.4</v>
      </c>
      <c r="N228" s="320"/>
      <c r="O228" s="321">
        <f t="shared" si="13"/>
        <v>8.4821428571428612</v>
      </c>
      <c r="P228" s="322">
        <f t="shared" si="14"/>
        <v>25.432000000000002</v>
      </c>
    </row>
    <row r="229" spans="1:16" x14ac:dyDescent="0.45">
      <c r="A229" s="311">
        <v>557308</v>
      </c>
      <c r="B229" s="311">
        <v>3</v>
      </c>
      <c r="C229" s="331" t="s">
        <v>346</v>
      </c>
      <c r="D229" s="313">
        <v>44678</v>
      </c>
      <c r="E229" s="314">
        <f t="shared" si="10"/>
        <v>11.142857142857142</v>
      </c>
      <c r="F229" s="315">
        <f t="shared" si="11"/>
        <v>22</v>
      </c>
      <c r="G229" s="364">
        <f t="shared" si="12"/>
        <v>6</v>
      </c>
      <c r="H229" s="166" t="s">
        <v>552</v>
      </c>
      <c r="I229" s="365">
        <v>524704</v>
      </c>
      <c r="J229" s="318">
        <v>22.9</v>
      </c>
      <c r="K229" s="318">
        <v>23.2</v>
      </c>
      <c r="L229" s="319">
        <v>5.7</v>
      </c>
      <c r="M229" s="319">
        <v>3.9</v>
      </c>
      <c r="N229" s="320"/>
      <c r="O229" s="321">
        <f t="shared" si="13"/>
        <v>1.3100436681222849</v>
      </c>
      <c r="P229" s="322">
        <f t="shared" si="14"/>
        <v>43.348500000000001</v>
      </c>
    </row>
    <row r="230" spans="1:16" x14ac:dyDescent="0.45">
      <c r="A230" s="311">
        <v>557309</v>
      </c>
      <c r="B230" s="311">
        <v>4</v>
      </c>
      <c r="C230" s="331" t="s">
        <v>346</v>
      </c>
      <c r="D230" s="313">
        <v>44678</v>
      </c>
      <c r="E230" s="314">
        <f t="shared" si="10"/>
        <v>11.142857142857142</v>
      </c>
      <c r="F230" s="315">
        <f t="shared" si="11"/>
        <v>22</v>
      </c>
      <c r="G230" s="364">
        <f t="shared" si="12"/>
        <v>6</v>
      </c>
      <c r="H230" s="366" t="s">
        <v>553</v>
      </c>
      <c r="I230" s="365">
        <v>524705</v>
      </c>
      <c r="J230" s="318">
        <v>22.1</v>
      </c>
      <c r="K230" s="318">
        <v>23</v>
      </c>
      <c r="L230" s="319">
        <v>4.5999999999999996</v>
      </c>
      <c r="M230" s="319">
        <v>4.5999999999999996</v>
      </c>
      <c r="N230" s="320"/>
      <c r="O230" s="321">
        <f t="shared" si="13"/>
        <v>4.0723981900452344</v>
      </c>
      <c r="P230" s="322">
        <f t="shared" si="14"/>
        <v>48.667999999999985</v>
      </c>
    </row>
    <row r="231" spans="1:16" x14ac:dyDescent="0.45">
      <c r="A231" s="367">
        <v>557271</v>
      </c>
      <c r="B231" s="367">
        <v>1</v>
      </c>
      <c r="C231" s="380" t="s">
        <v>337</v>
      </c>
      <c r="D231" s="313">
        <v>44679</v>
      </c>
      <c r="E231" s="314">
        <f t="shared" si="10"/>
        <v>11.285714285714286</v>
      </c>
      <c r="F231" s="315">
        <f t="shared" si="11"/>
        <v>23</v>
      </c>
      <c r="G231" s="364">
        <f t="shared" si="12"/>
        <v>7</v>
      </c>
      <c r="H231" s="166" t="s">
        <v>552</v>
      </c>
      <c r="I231" s="369">
        <v>524678</v>
      </c>
      <c r="J231" s="370">
        <v>23.2</v>
      </c>
      <c r="K231" s="370">
        <v>22.9</v>
      </c>
      <c r="L231" s="371">
        <v>4.8</v>
      </c>
      <c r="M231" s="371">
        <v>4.0999999999999996</v>
      </c>
      <c r="N231" s="372"/>
      <c r="O231" s="373">
        <f t="shared" si="13"/>
        <v>-1.2931034482758674</v>
      </c>
      <c r="P231" s="374">
        <f t="shared" si="14"/>
        <v>40.343999999999987</v>
      </c>
    </row>
    <row r="232" spans="1:16" x14ac:dyDescent="0.45">
      <c r="A232" s="311">
        <v>557272</v>
      </c>
      <c r="B232" s="311">
        <v>2</v>
      </c>
      <c r="C232" s="312" t="s">
        <v>337</v>
      </c>
      <c r="D232" s="313">
        <v>44679</v>
      </c>
      <c r="E232" s="314">
        <f t="shared" si="10"/>
        <v>11.285714285714286</v>
      </c>
      <c r="F232" s="315">
        <f t="shared" si="11"/>
        <v>23</v>
      </c>
      <c r="G232" s="364">
        <f t="shared" si="12"/>
        <v>7</v>
      </c>
      <c r="H232" s="166" t="s">
        <v>553</v>
      </c>
      <c r="I232" s="365">
        <v>524679</v>
      </c>
      <c r="J232" s="318">
        <v>22.4</v>
      </c>
      <c r="K232" s="318">
        <v>22.4</v>
      </c>
      <c r="L232" s="319">
        <v>2.8</v>
      </c>
      <c r="M232" s="319">
        <v>2.4</v>
      </c>
      <c r="N232" s="320"/>
      <c r="O232" s="321">
        <f t="shared" si="13"/>
        <v>0</v>
      </c>
      <c r="P232" s="322">
        <f t="shared" si="14"/>
        <v>8.0640000000000001</v>
      </c>
    </row>
    <row r="233" spans="1:16" x14ac:dyDescent="0.45">
      <c r="A233" s="311">
        <v>557274</v>
      </c>
      <c r="B233" s="311">
        <v>4</v>
      </c>
      <c r="C233" s="312" t="s">
        <v>337</v>
      </c>
      <c r="D233" s="313">
        <v>44679</v>
      </c>
      <c r="E233" s="314">
        <f t="shared" si="10"/>
        <v>11.285714285714286</v>
      </c>
      <c r="F233" s="315">
        <f t="shared" si="11"/>
        <v>23</v>
      </c>
      <c r="G233" s="364">
        <f t="shared" si="12"/>
        <v>7</v>
      </c>
      <c r="H233" s="166" t="s">
        <v>553</v>
      </c>
      <c r="I233" s="365">
        <v>524681</v>
      </c>
      <c r="J233" s="318">
        <v>24.2</v>
      </c>
      <c r="K233" s="318">
        <v>24.3</v>
      </c>
      <c r="L233" s="319">
        <v>4.5</v>
      </c>
      <c r="M233" s="319">
        <v>3</v>
      </c>
      <c r="N233" s="320"/>
      <c r="O233" s="321">
        <f t="shared" si="13"/>
        <v>0.41322314049587749</v>
      </c>
      <c r="P233" s="322">
        <f t="shared" si="14"/>
        <v>20.25</v>
      </c>
    </row>
    <row r="234" spans="1:16" x14ac:dyDescent="0.45">
      <c r="A234" s="311">
        <v>557275</v>
      </c>
      <c r="B234" s="311">
        <v>0</v>
      </c>
      <c r="C234" s="327" t="s">
        <v>339</v>
      </c>
      <c r="D234" s="313">
        <v>44679</v>
      </c>
      <c r="E234" s="314">
        <f t="shared" ref="E234:E297" si="15">(D234-44600)/7</f>
        <v>11.285714285714286</v>
      </c>
      <c r="F234" s="315">
        <f t="shared" ref="F234:F297" si="16">D234-44656</f>
        <v>23</v>
      </c>
      <c r="G234" s="364">
        <f t="shared" ref="G234:G297" si="17">D234-44672</f>
        <v>7</v>
      </c>
      <c r="H234" s="166" t="s">
        <v>553</v>
      </c>
      <c r="I234" s="365">
        <v>524682</v>
      </c>
      <c r="J234" s="318">
        <v>20.7</v>
      </c>
      <c r="K234" s="318">
        <v>22.2</v>
      </c>
      <c r="L234" s="371">
        <v>5.0999999999999996</v>
      </c>
      <c r="M234" s="319">
        <v>4.5999999999999996</v>
      </c>
      <c r="N234" s="320"/>
      <c r="O234" s="321">
        <f t="shared" ref="O234:O297" si="18">IF(K234="","",((K234/J234)-1)*100)</f>
        <v>7.2463768115942129</v>
      </c>
      <c r="P234" s="322">
        <f t="shared" ref="P234:P297" si="19">IF(L234="","",L234*M234*M234/2)</f>
        <v>53.957999999999991</v>
      </c>
    </row>
    <row r="235" spans="1:16" x14ac:dyDescent="0.45">
      <c r="A235" s="311">
        <v>557276</v>
      </c>
      <c r="B235" s="311">
        <v>1</v>
      </c>
      <c r="C235" s="327" t="s">
        <v>339</v>
      </c>
      <c r="D235" s="313">
        <v>44679</v>
      </c>
      <c r="E235" s="314">
        <f t="shared" si="15"/>
        <v>11.285714285714286</v>
      </c>
      <c r="F235" s="315">
        <f t="shared" si="16"/>
        <v>23</v>
      </c>
      <c r="G235" s="364">
        <f t="shared" si="17"/>
        <v>7</v>
      </c>
      <c r="H235" s="166" t="s">
        <v>553</v>
      </c>
      <c r="I235" s="365">
        <v>524683</v>
      </c>
      <c r="J235" s="318">
        <v>21.8</v>
      </c>
      <c r="K235" s="318">
        <v>23.2</v>
      </c>
      <c r="L235" s="371">
        <v>3.3</v>
      </c>
      <c r="M235" s="319">
        <v>3.1</v>
      </c>
      <c r="N235" s="320"/>
      <c r="O235" s="321">
        <f t="shared" si="18"/>
        <v>6.4220183486238369</v>
      </c>
      <c r="P235" s="322">
        <f t="shared" si="19"/>
        <v>15.8565</v>
      </c>
    </row>
    <row r="236" spans="1:16" x14ac:dyDescent="0.45">
      <c r="A236" s="311">
        <v>557277</v>
      </c>
      <c r="B236" s="311">
        <v>2</v>
      </c>
      <c r="C236" s="327" t="s">
        <v>339</v>
      </c>
      <c r="D236" s="313">
        <v>44679</v>
      </c>
      <c r="E236" s="314">
        <f t="shared" si="15"/>
        <v>11.285714285714286</v>
      </c>
      <c r="F236" s="315">
        <f t="shared" si="16"/>
        <v>23</v>
      </c>
      <c r="G236" s="364">
        <f t="shared" si="17"/>
        <v>7</v>
      </c>
      <c r="H236" s="166" t="s">
        <v>553</v>
      </c>
      <c r="I236" s="365">
        <v>524684</v>
      </c>
      <c r="J236" s="318">
        <v>24.6</v>
      </c>
      <c r="K236" s="318">
        <v>25</v>
      </c>
      <c r="L236" s="371">
        <v>4.3</v>
      </c>
      <c r="M236" s="319">
        <v>3.8</v>
      </c>
      <c r="N236" s="320"/>
      <c r="O236" s="321">
        <f t="shared" si="18"/>
        <v>1.6260162601625883</v>
      </c>
      <c r="P236" s="322">
        <f t="shared" si="19"/>
        <v>31.045999999999999</v>
      </c>
    </row>
    <row r="237" spans="1:16" x14ac:dyDescent="0.45">
      <c r="A237" s="311">
        <v>557278</v>
      </c>
      <c r="B237" s="311">
        <v>3</v>
      </c>
      <c r="C237" s="327" t="s">
        <v>339</v>
      </c>
      <c r="D237" s="313">
        <v>44679</v>
      </c>
      <c r="E237" s="314">
        <f t="shared" si="15"/>
        <v>11.285714285714286</v>
      </c>
      <c r="F237" s="315">
        <f t="shared" si="16"/>
        <v>23</v>
      </c>
      <c r="G237" s="364">
        <f t="shared" si="17"/>
        <v>7</v>
      </c>
      <c r="H237" s="166" t="s">
        <v>553</v>
      </c>
      <c r="I237" s="365">
        <v>524685</v>
      </c>
      <c r="J237" s="318">
        <v>22.6</v>
      </c>
      <c r="K237" s="318">
        <v>23.4</v>
      </c>
      <c r="L237" s="371">
        <v>4.4000000000000004</v>
      </c>
      <c r="M237" s="319">
        <v>3.7</v>
      </c>
      <c r="N237" s="320"/>
      <c r="O237" s="321">
        <f t="shared" si="18"/>
        <v>3.5398230088495408</v>
      </c>
      <c r="P237" s="322">
        <f t="shared" si="19"/>
        <v>30.118000000000002</v>
      </c>
    </row>
    <row r="238" spans="1:16" x14ac:dyDescent="0.45">
      <c r="A238" s="311">
        <v>557279</v>
      </c>
      <c r="B238" s="311">
        <v>4</v>
      </c>
      <c r="C238" s="327" t="s">
        <v>339</v>
      </c>
      <c r="D238" s="313">
        <v>44679</v>
      </c>
      <c r="E238" s="314">
        <f t="shared" si="15"/>
        <v>11.285714285714286</v>
      </c>
      <c r="F238" s="315">
        <f t="shared" si="16"/>
        <v>23</v>
      </c>
      <c r="G238" s="364">
        <f t="shared" si="17"/>
        <v>7</v>
      </c>
      <c r="H238" s="166" t="s">
        <v>551</v>
      </c>
      <c r="I238" s="365">
        <v>524686</v>
      </c>
      <c r="J238" s="318">
        <v>23</v>
      </c>
      <c r="K238" s="318">
        <v>25.1</v>
      </c>
      <c r="L238" s="371">
        <v>5.0999999999999996</v>
      </c>
      <c r="M238" s="319">
        <v>4.3</v>
      </c>
      <c r="N238" s="320"/>
      <c r="O238" s="321">
        <f t="shared" si="18"/>
        <v>9.1304347826087096</v>
      </c>
      <c r="P238" s="322">
        <f t="shared" si="19"/>
        <v>47.149499999999989</v>
      </c>
    </row>
    <row r="239" spans="1:16" x14ac:dyDescent="0.45">
      <c r="A239" s="311">
        <v>557280</v>
      </c>
      <c r="B239" s="311">
        <v>0</v>
      </c>
      <c r="C239" s="328" t="s">
        <v>341</v>
      </c>
      <c r="D239" s="313">
        <v>44679</v>
      </c>
      <c r="E239" s="314">
        <f t="shared" si="15"/>
        <v>11.285714285714286</v>
      </c>
      <c r="F239" s="315">
        <f t="shared" si="16"/>
        <v>23</v>
      </c>
      <c r="G239" s="364">
        <f t="shared" si="17"/>
        <v>7</v>
      </c>
      <c r="H239" s="166" t="s">
        <v>553</v>
      </c>
      <c r="I239" s="365">
        <v>524687</v>
      </c>
      <c r="J239" s="318">
        <v>22.7</v>
      </c>
      <c r="K239" s="318">
        <v>22.9</v>
      </c>
      <c r="L239" s="371">
        <v>6.1</v>
      </c>
      <c r="M239" s="319">
        <v>5.7</v>
      </c>
      <c r="N239" s="320"/>
      <c r="O239" s="321">
        <f t="shared" si="18"/>
        <v>0.88105726872247381</v>
      </c>
      <c r="P239" s="322">
        <f t="shared" si="19"/>
        <v>99.094499999999996</v>
      </c>
    </row>
    <row r="240" spans="1:16" x14ac:dyDescent="0.45">
      <c r="A240" s="311">
        <v>557284</v>
      </c>
      <c r="B240" s="311">
        <v>4</v>
      </c>
      <c r="C240" s="328" t="s">
        <v>341</v>
      </c>
      <c r="D240" s="313">
        <v>44679</v>
      </c>
      <c r="E240" s="314">
        <f t="shared" si="15"/>
        <v>11.285714285714286</v>
      </c>
      <c r="F240" s="315">
        <f t="shared" si="16"/>
        <v>23</v>
      </c>
      <c r="G240" s="364">
        <f t="shared" si="17"/>
        <v>7</v>
      </c>
      <c r="H240" s="166" t="s">
        <v>552</v>
      </c>
      <c r="I240" s="365">
        <v>524691</v>
      </c>
      <c r="J240" s="318">
        <v>23.3</v>
      </c>
      <c r="K240" s="318">
        <v>23.8</v>
      </c>
      <c r="L240" s="371">
        <v>4.4000000000000004</v>
      </c>
      <c r="M240" s="319">
        <v>3.5</v>
      </c>
      <c r="N240" s="320"/>
      <c r="O240" s="321">
        <f t="shared" si="18"/>
        <v>2.1459227467811148</v>
      </c>
      <c r="P240" s="322">
        <f t="shared" si="19"/>
        <v>26.950000000000003</v>
      </c>
    </row>
    <row r="241" spans="1:16" x14ac:dyDescent="0.45">
      <c r="A241" s="311">
        <v>557286</v>
      </c>
      <c r="B241" s="311">
        <v>1</v>
      </c>
      <c r="C241" s="329" t="s">
        <v>342</v>
      </c>
      <c r="D241" s="313">
        <v>44679</v>
      </c>
      <c r="E241" s="314">
        <f t="shared" si="15"/>
        <v>11.285714285714286</v>
      </c>
      <c r="F241" s="315">
        <f t="shared" si="16"/>
        <v>23</v>
      </c>
      <c r="G241" s="364">
        <f t="shared" si="17"/>
        <v>7</v>
      </c>
      <c r="H241" s="166" t="s">
        <v>552</v>
      </c>
      <c r="I241" s="365">
        <v>524693</v>
      </c>
      <c r="J241" s="318">
        <v>22.2</v>
      </c>
      <c r="K241" s="318">
        <v>23.3</v>
      </c>
      <c r="L241" s="371">
        <v>4.2</v>
      </c>
      <c r="M241" s="319">
        <v>3.5</v>
      </c>
      <c r="N241" s="320"/>
      <c r="O241" s="321">
        <f t="shared" si="18"/>
        <v>4.954954954954971</v>
      </c>
      <c r="P241" s="322">
        <f t="shared" si="19"/>
        <v>25.725000000000001</v>
      </c>
    </row>
    <row r="242" spans="1:16" x14ac:dyDescent="0.45">
      <c r="A242" s="311">
        <v>557287</v>
      </c>
      <c r="B242" s="311">
        <v>2</v>
      </c>
      <c r="C242" s="329" t="s">
        <v>342</v>
      </c>
      <c r="D242" s="313">
        <v>44679</v>
      </c>
      <c r="E242" s="314">
        <f t="shared" si="15"/>
        <v>11.285714285714286</v>
      </c>
      <c r="F242" s="315">
        <f t="shared" si="16"/>
        <v>23</v>
      </c>
      <c r="G242" s="364">
        <f t="shared" si="17"/>
        <v>7</v>
      </c>
      <c r="H242" s="166" t="s">
        <v>553</v>
      </c>
      <c r="I242" s="365">
        <v>524694</v>
      </c>
      <c r="J242" s="318">
        <v>23.7</v>
      </c>
      <c r="K242" s="318">
        <v>24.4</v>
      </c>
      <c r="L242" s="371">
        <v>4.2</v>
      </c>
      <c r="M242" s="319">
        <v>3.3</v>
      </c>
      <c r="N242" s="320"/>
      <c r="O242" s="321">
        <f t="shared" si="18"/>
        <v>2.9535864978902815</v>
      </c>
      <c r="P242" s="322">
        <f t="shared" si="19"/>
        <v>22.868999999999996</v>
      </c>
    </row>
    <row r="243" spans="1:16" x14ac:dyDescent="0.45">
      <c r="A243" s="311">
        <v>557288</v>
      </c>
      <c r="B243" s="311">
        <v>3</v>
      </c>
      <c r="C243" s="329" t="s">
        <v>342</v>
      </c>
      <c r="D243" s="313">
        <v>44679</v>
      </c>
      <c r="E243" s="314">
        <f t="shared" si="15"/>
        <v>11.285714285714286</v>
      </c>
      <c r="F243" s="315">
        <f t="shared" si="16"/>
        <v>23</v>
      </c>
      <c r="G243" s="364">
        <f t="shared" si="17"/>
        <v>7</v>
      </c>
      <c r="H243" s="166" t="s">
        <v>552</v>
      </c>
      <c r="I243" s="365">
        <v>524695</v>
      </c>
      <c r="J243" s="318">
        <v>21.1</v>
      </c>
      <c r="K243" s="318">
        <v>21.8</v>
      </c>
      <c r="L243" s="371">
        <v>3.8</v>
      </c>
      <c r="M243" s="319">
        <v>3</v>
      </c>
      <c r="N243" s="320"/>
      <c r="O243" s="321">
        <f t="shared" si="18"/>
        <v>3.3175355450236976</v>
      </c>
      <c r="P243" s="322">
        <f t="shared" si="19"/>
        <v>17.099999999999998</v>
      </c>
    </row>
    <row r="244" spans="1:16" x14ac:dyDescent="0.45">
      <c r="A244" s="311">
        <v>557290</v>
      </c>
      <c r="B244" s="311">
        <v>0</v>
      </c>
      <c r="C244" s="330" t="s">
        <v>343</v>
      </c>
      <c r="D244" s="313">
        <v>44679</v>
      </c>
      <c r="E244" s="314">
        <f t="shared" si="15"/>
        <v>11.285714285714286</v>
      </c>
      <c r="F244" s="315">
        <f t="shared" si="16"/>
        <v>23</v>
      </c>
      <c r="G244" s="364">
        <f t="shared" si="17"/>
        <v>7</v>
      </c>
      <c r="H244" s="166" t="s">
        <v>553</v>
      </c>
      <c r="I244" s="365">
        <v>524697</v>
      </c>
      <c r="J244" s="318">
        <v>24</v>
      </c>
      <c r="K244" s="318">
        <v>25.1</v>
      </c>
      <c r="L244" s="371">
        <v>4.3</v>
      </c>
      <c r="M244" s="319">
        <v>3.1</v>
      </c>
      <c r="N244" s="320"/>
      <c r="O244" s="321">
        <f t="shared" si="18"/>
        <v>4.5833333333333393</v>
      </c>
      <c r="P244" s="322">
        <f t="shared" si="19"/>
        <v>20.6615</v>
      </c>
    </row>
    <row r="245" spans="1:16" x14ac:dyDescent="0.45">
      <c r="A245" s="311">
        <v>557291</v>
      </c>
      <c r="B245" s="311">
        <v>1</v>
      </c>
      <c r="C245" s="330" t="s">
        <v>343</v>
      </c>
      <c r="D245" s="313">
        <v>44679</v>
      </c>
      <c r="E245" s="314">
        <f t="shared" si="15"/>
        <v>11.285714285714286</v>
      </c>
      <c r="F245" s="315">
        <f t="shared" si="16"/>
        <v>23</v>
      </c>
      <c r="G245" s="364">
        <f t="shared" si="17"/>
        <v>7</v>
      </c>
      <c r="H245" s="166" t="s">
        <v>552</v>
      </c>
      <c r="I245" s="365">
        <v>524698</v>
      </c>
      <c r="J245" s="318">
        <v>23.5</v>
      </c>
      <c r="K245" s="318">
        <v>24.7</v>
      </c>
      <c r="L245" s="319">
        <v>3.8</v>
      </c>
      <c r="M245" s="319">
        <v>3.3</v>
      </c>
      <c r="N245" s="320"/>
      <c r="O245" s="321">
        <f t="shared" si="18"/>
        <v>5.1063829787234116</v>
      </c>
      <c r="P245" s="322">
        <f t="shared" si="19"/>
        <v>20.690999999999999</v>
      </c>
    </row>
    <row r="246" spans="1:16" x14ac:dyDescent="0.45">
      <c r="A246" s="311">
        <v>557292</v>
      </c>
      <c r="B246" s="311">
        <v>2</v>
      </c>
      <c r="C246" s="330" t="s">
        <v>343</v>
      </c>
      <c r="D246" s="313">
        <v>44679</v>
      </c>
      <c r="E246" s="314">
        <f t="shared" si="15"/>
        <v>11.285714285714286</v>
      </c>
      <c r="F246" s="315">
        <f t="shared" si="16"/>
        <v>23</v>
      </c>
      <c r="G246" s="364">
        <f t="shared" si="17"/>
        <v>7</v>
      </c>
      <c r="H246" s="166" t="s">
        <v>551</v>
      </c>
      <c r="I246" s="365">
        <v>524699</v>
      </c>
      <c r="J246" s="318">
        <v>27.3</v>
      </c>
      <c r="K246" s="318">
        <v>28.8</v>
      </c>
      <c r="L246" s="319">
        <v>3.2</v>
      </c>
      <c r="M246" s="319">
        <v>2.8</v>
      </c>
      <c r="N246" s="320"/>
      <c r="O246" s="321">
        <f t="shared" si="18"/>
        <v>5.4945054945054972</v>
      </c>
      <c r="P246" s="322">
        <f t="shared" si="19"/>
        <v>12.543999999999999</v>
      </c>
    </row>
    <row r="247" spans="1:16" x14ac:dyDescent="0.45">
      <c r="A247" s="311">
        <v>557293</v>
      </c>
      <c r="B247" s="311">
        <v>3</v>
      </c>
      <c r="C247" s="330" t="s">
        <v>343</v>
      </c>
      <c r="D247" s="313">
        <v>44679</v>
      </c>
      <c r="E247" s="314">
        <f t="shared" si="15"/>
        <v>11.285714285714286</v>
      </c>
      <c r="F247" s="315">
        <f t="shared" si="16"/>
        <v>23</v>
      </c>
      <c r="G247" s="364">
        <f t="shared" si="17"/>
        <v>7</v>
      </c>
      <c r="H247" s="166" t="s">
        <v>552</v>
      </c>
      <c r="I247" s="365">
        <v>524700</v>
      </c>
      <c r="J247" s="318">
        <v>23.2</v>
      </c>
      <c r="K247" s="318">
        <v>22.8</v>
      </c>
      <c r="L247" s="319">
        <v>3</v>
      </c>
      <c r="M247" s="319">
        <v>2.7</v>
      </c>
      <c r="N247" s="320"/>
      <c r="O247" s="321">
        <f t="shared" si="18"/>
        <v>-1.7241379310344751</v>
      </c>
      <c r="P247" s="322">
        <f t="shared" si="19"/>
        <v>10.935000000000002</v>
      </c>
    </row>
    <row r="248" spans="1:16" x14ac:dyDescent="0.45">
      <c r="A248" s="311">
        <v>557294</v>
      </c>
      <c r="B248" s="311">
        <v>4</v>
      </c>
      <c r="C248" s="330" t="s">
        <v>343</v>
      </c>
      <c r="D248" s="313">
        <v>44679</v>
      </c>
      <c r="E248" s="314">
        <f t="shared" si="15"/>
        <v>11.285714285714286</v>
      </c>
      <c r="F248" s="315">
        <f t="shared" si="16"/>
        <v>23</v>
      </c>
      <c r="G248" s="364">
        <f t="shared" si="17"/>
        <v>7</v>
      </c>
      <c r="H248" s="166" t="s">
        <v>551</v>
      </c>
      <c r="I248" s="365">
        <v>524701</v>
      </c>
      <c r="J248" s="318">
        <v>26.5</v>
      </c>
      <c r="K248" s="318">
        <v>26.3</v>
      </c>
      <c r="L248" s="319">
        <v>4.2</v>
      </c>
      <c r="M248" s="319">
        <v>3.8</v>
      </c>
      <c r="N248" s="320"/>
      <c r="O248" s="321">
        <f t="shared" si="18"/>
        <v>-0.7547169811320753</v>
      </c>
      <c r="P248" s="322">
        <f t="shared" si="19"/>
        <v>30.323999999999998</v>
      </c>
    </row>
    <row r="249" spans="1:16" x14ac:dyDescent="0.45">
      <c r="A249" s="311">
        <v>557295</v>
      </c>
      <c r="B249" s="311">
        <v>0</v>
      </c>
      <c r="C249" s="331" t="s">
        <v>344</v>
      </c>
      <c r="D249" s="313">
        <v>44679</v>
      </c>
      <c r="E249" s="314">
        <f t="shared" si="15"/>
        <v>11.285714285714286</v>
      </c>
      <c r="F249" s="315">
        <f t="shared" si="16"/>
        <v>23</v>
      </c>
      <c r="G249" s="364">
        <f t="shared" si="17"/>
        <v>7</v>
      </c>
      <c r="H249" s="166" t="s">
        <v>551</v>
      </c>
      <c r="I249" s="365">
        <v>524702</v>
      </c>
      <c r="J249" s="318">
        <v>23.9</v>
      </c>
      <c r="K249" s="318">
        <v>23.8</v>
      </c>
      <c r="L249" s="319">
        <v>3.8</v>
      </c>
      <c r="M249" s="319">
        <v>3.7</v>
      </c>
      <c r="N249" s="320"/>
      <c r="O249" s="321">
        <f t="shared" si="18"/>
        <v>-0.41841004184099972</v>
      </c>
      <c r="P249" s="322">
        <f t="shared" si="19"/>
        <v>26.011000000000003</v>
      </c>
    </row>
    <row r="250" spans="1:16" x14ac:dyDescent="0.45">
      <c r="A250" s="311">
        <v>557299</v>
      </c>
      <c r="B250" s="311">
        <v>4</v>
      </c>
      <c r="C250" s="331" t="s">
        <v>344</v>
      </c>
      <c r="D250" s="313">
        <v>44679</v>
      </c>
      <c r="E250" s="314">
        <f t="shared" si="15"/>
        <v>11.285714285714286</v>
      </c>
      <c r="F250" s="315">
        <f t="shared" si="16"/>
        <v>23</v>
      </c>
      <c r="G250" s="364">
        <f t="shared" si="17"/>
        <v>7</v>
      </c>
      <c r="H250" s="166" t="s">
        <v>553</v>
      </c>
      <c r="I250" s="365">
        <v>524706</v>
      </c>
      <c r="J250" s="318">
        <v>25.1</v>
      </c>
      <c r="K250" s="318">
        <v>25.2</v>
      </c>
      <c r="L250" s="319">
        <v>4.5</v>
      </c>
      <c r="M250" s="319">
        <v>3.9</v>
      </c>
      <c r="N250" s="320"/>
      <c r="O250" s="321">
        <f t="shared" si="18"/>
        <v>0.39840637450199168</v>
      </c>
      <c r="P250" s="322">
        <f t="shared" si="19"/>
        <v>34.222500000000004</v>
      </c>
    </row>
    <row r="251" spans="1:16" x14ac:dyDescent="0.45">
      <c r="A251" s="311">
        <v>557301</v>
      </c>
      <c r="B251" s="311">
        <v>1</v>
      </c>
      <c r="C251" s="329" t="s">
        <v>345</v>
      </c>
      <c r="D251" s="313">
        <v>44679</v>
      </c>
      <c r="E251" s="314">
        <f t="shared" si="15"/>
        <v>11.285714285714286</v>
      </c>
      <c r="F251" s="315">
        <f t="shared" si="16"/>
        <v>23</v>
      </c>
      <c r="G251" s="364">
        <f t="shared" si="17"/>
        <v>7</v>
      </c>
      <c r="H251" s="166" t="s">
        <v>552</v>
      </c>
      <c r="I251" s="365">
        <v>524697</v>
      </c>
      <c r="J251" s="318">
        <v>22.9</v>
      </c>
      <c r="K251" s="318">
        <v>23.8</v>
      </c>
      <c r="L251" s="319">
        <v>3</v>
      </c>
      <c r="M251" s="319">
        <v>2.9</v>
      </c>
      <c r="N251" s="320"/>
      <c r="O251" s="321">
        <f t="shared" si="18"/>
        <v>3.9301310043668325</v>
      </c>
      <c r="P251" s="322">
        <f t="shared" si="19"/>
        <v>12.614999999999998</v>
      </c>
    </row>
    <row r="252" spans="1:16" x14ac:dyDescent="0.45">
      <c r="A252" s="311">
        <v>557302</v>
      </c>
      <c r="B252" s="311">
        <v>2</v>
      </c>
      <c r="C252" s="329" t="s">
        <v>345</v>
      </c>
      <c r="D252" s="313">
        <v>44679</v>
      </c>
      <c r="E252" s="314">
        <f t="shared" si="15"/>
        <v>11.285714285714286</v>
      </c>
      <c r="F252" s="315">
        <f t="shared" si="16"/>
        <v>23</v>
      </c>
      <c r="G252" s="364">
        <f t="shared" si="17"/>
        <v>7</v>
      </c>
      <c r="H252" s="166" t="s">
        <v>552</v>
      </c>
      <c r="I252" s="365">
        <v>524698</v>
      </c>
      <c r="J252" s="318">
        <v>24.3</v>
      </c>
      <c r="K252" s="318">
        <v>23.8</v>
      </c>
      <c r="L252" s="319">
        <v>3.5</v>
      </c>
      <c r="M252" s="319">
        <v>3.3</v>
      </c>
      <c r="N252" s="320"/>
      <c r="O252" s="321">
        <f t="shared" si="18"/>
        <v>-2.0576131687242816</v>
      </c>
      <c r="P252" s="322">
        <f t="shared" si="19"/>
        <v>19.057499999999997</v>
      </c>
    </row>
    <row r="253" spans="1:16" x14ac:dyDescent="0.45">
      <c r="A253" s="311">
        <v>557304</v>
      </c>
      <c r="B253" s="311">
        <v>4</v>
      </c>
      <c r="C253" s="329" t="s">
        <v>345</v>
      </c>
      <c r="D253" s="313">
        <v>44679</v>
      </c>
      <c r="E253" s="314">
        <f t="shared" si="15"/>
        <v>11.285714285714286</v>
      </c>
      <c r="F253" s="315">
        <f t="shared" si="16"/>
        <v>23</v>
      </c>
      <c r="G253" s="364">
        <f t="shared" si="17"/>
        <v>7</v>
      </c>
      <c r="H253" s="166" t="s">
        <v>552</v>
      </c>
      <c r="I253" s="365">
        <v>524700</v>
      </c>
      <c r="J253" s="318">
        <v>23.6</v>
      </c>
      <c r="K253" s="318">
        <v>24.6</v>
      </c>
      <c r="L253" s="319">
        <v>3.3</v>
      </c>
      <c r="M253" s="319">
        <v>2.7</v>
      </c>
      <c r="N253" s="320"/>
      <c r="O253" s="321">
        <f t="shared" si="18"/>
        <v>4.237288135593209</v>
      </c>
      <c r="P253" s="322">
        <f t="shared" si="19"/>
        <v>12.028500000000001</v>
      </c>
    </row>
    <row r="254" spans="1:16" x14ac:dyDescent="0.45">
      <c r="A254" s="311">
        <v>557305</v>
      </c>
      <c r="B254" s="311">
        <v>0</v>
      </c>
      <c r="C254" s="331" t="s">
        <v>346</v>
      </c>
      <c r="D254" s="313">
        <v>44679</v>
      </c>
      <c r="E254" s="314">
        <f t="shared" si="15"/>
        <v>11.285714285714286</v>
      </c>
      <c r="F254" s="315">
        <f t="shared" si="16"/>
        <v>23</v>
      </c>
      <c r="G254" s="364">
        <f t="shared" si="17"/>
        <v>7</v>
      </c>
      <c r="H254" s="166" t="s">
        <v>552</v>
      </c>
      <c r="I254" s="365">
        <v>524701</v>
      </c>
      <c r="J254" s="318">
        <v>22.7</v>
      </c>
      <c r="K254" s="318">
        <v>24.7</v>
      </c>
      <c r="L254" s="319">
        <v>3.5</v>
      </c>
      <c r="M254" s="319">
        <v>3</v>
      </c>
      <c r="N254" s="320"/>
      <c r="O254" s="321">
        <f t="shared" si="18"/>
        <v>8.8105726872246706</v>
      </c>
      <c r="P254" s="322">
        <f t="shared" si="19"/>
        <v>15.75</v>
      </c>
    </row>
    <row r="255" spans="1:16" x14ac:dyDescent="0.45">
      <c r="A255" s="311">
        <v>557306</v>
      </c>
      <c r="B255" s="311">
        <v>1</v>
      </c>
      <c r="C255" s="331" t="s">
        <v>346</v>
      </c>
      <c r="D255" s="313">
        <v>44679</v>
      </c>
      <c r="E255" s="314">
        <f t="shared" si="15"/>
        <v>11.285714285714286</v>
      </c>
      <c r="F255" s="315">
        <f t="shared" si="16"/>
        <v>23</v>
      </c>
      <c r="G255" s="364">
        <f t="shared" si="17"/>
        <v>7</v>
      </c>
      <c r="H255" s="166" t="s">
        <v>553</v>
      </c>
      <c r="I255" s="365">
        <v>524702</v>
      </c>
      <c r="J255" s="318">
        <v>22.4</v>
      </c>
      <c r="K255" s="318">
        <v>23.9</v>
      </c>
      <c r="L255" s="319">
        <v>3.8</v>
      </c>
      <c r="M255" s="319">
        <v>3</v>
      </c>
      <c r="N255" s="320"/>
      <c r="O255" s="321">
        <f t="shared" si="18"/>
        <v>6.6964285714285809</v>
      </c>
      <c r="P255" s="322">
        <f t="shared" si="19"/>
        <v>17.099999999999998</v>
      </c>
    </row>
    <row r="256" spans="1:16" x14ac:dyDescent="0.45">
      <c r="A256" s="311">
        <v>557308</v>
      </c>
      <c r="B256" s="311">
        <v>3</v>
      </c>
      <c r="C256" s="331" t="s">
        <v>346</v>
      </c>
      <c r="D256" s="313">
        <v>44679</v>
      </c>
      <c r="E256" s="314">
        <f t="shared" si="15"/>
        <v>11.285714285714286</v>
      </c>
      <c r="F256" s="315">
        <f t="shared" si="16"/>
        <v>23</v>
      </c>
      <c r="G256" s="364">
        <f t="shared" si="17"/>
        <v>7</v>
      </c>
      <c r="H256" s="166" t="s">
        <v>552</v>
      </c>
      <c r="I256" s="365">
        <v>524704</v>
      </c>
      <c r="J256" s="318">
        <v>22.9</v>
      </c>
      <c r="K256" s="318">
        <v>23.6</v>
      </c>
      <c r="L256" s="319">
        <v>4.4000000000000004</v>
      </c>
      <c r="M256" s="319">
        <v>3.5</v>
      </c>
      <c r="N256" s="320"/>
      <c r="O256" s="321">
        <f t="shared" si="18"/>
        <v>3.0567685589519833</v>
      </c>
      <c r="P256" s="322">
        <f t="shared" si="19"/>
        <v>26.950000000000003</v>
      </c>
    </row>
    <row r="257" spans="1:16" x14ac:dyDescent="0.45">
      <c r="A257" s="311">
        <v>557309</v>
      </c>
      <c r="B257" s="311">
        <v>4</v>
      </c>
      <c r="C257" s="331" t="s">
        <v>346</v>
      </c>
      <c r="D257" s="313">
        <v>44679</v>
      </c>
      <c r="E257" s="314">
        <f t="shared" si="15"/>
        <v>11.285714285714286</v>
      </c>
      <c r="F257" s="315">
        <f t="shared" si="16"/>
        <v>23</v>
      </c>
      <c r="G257" s="364">
        <f t="shared" si="17"/>
        <v>7</v>
      </c>
      <c r="H257" s="166" t="s">
        <v>553</v>
      </c>
      <c r="I257" s="365">
        <v>524705</v>
      </c>
      <c r="J257" s="318">
        <v>22.1</v>
      </c>
      <c r="K257" s="318">
        <v>22.9</v>
      </c>
      <c r="L257" s="319">
        <v>3.9</v>
      </c>
      <c r="M257" s="319">
        <v>3</v>
      </c>
      <c r="N257" s="320"/>
      <c r="O257" s="321">
        <f t="shared" si="18"/>
        <v>3.6199095022624306</v>
      </c>
      <c r="P257" s="322">
        <f t="shared" si="19"/>
        <v>17.549999999999997</v>
      </c>
    </row>
    <row r="258" spans="1:16" x14ac:dyDescent="0.45">
      <c r="A258" s="311">
        <v>557271</v>
      </c>
      <c r="B258" s="311">
        <v>1</v>
      </c>
      <c r="C258" s="312" t="s">
        <v>337</v>
      </c>
      <c r="D258" s="313">
        <v>44680</v>
      </c>
      <c r="E258" s="314">
        <f t="shared" si="15"/>
        <v>11.428571428571429</v>
      </c>
      <c r="F258" s="315">
        <f t="shared" si="16"/>
        <v>24</v>
      </c>
      <c r="G258" s="364">
        <f t="shared" si="17"/>
        <v>8</v>
      </c>
      <c r="H258" s="166" t="s">
        <v>552</v>
      </c>
      <c r="I258" s="365">
        <v>524678</v>
      </c>
      <c r="J258" s="318">
        <v>23.2</v>
      </c>
      <c r="K258" s="318">
        <v>22.7</v>
      </c>
      <c r="L258" s="319">
        <v>5</v>
      </c>
      <c r="M258" s="319">
        <v>4.5</v>
      </c>
      <c r="N258" s="320"/>
      <c r="O258" s="321">
        <f t="shared" si="18"/>
        <v>-2.155172413793105</v>
      </c>
      <c r="P258" s="322">
        <f t="shared" si="19"/>
        <v>50.625</v>
      </c>
    </row>
    <row r="259" spans="1:16" x14ac:dyDescent="0.45">
      <c r="A259" s="311">
        <v>557272</v>
      </c>
      <c r="B259" s="311">
        <v>2</v>
      </c>
      <c r="C259" s="312" t="s">
        <v>337</v>
      </c>
      <c r="D259" s="313">
        <v>44680</v>
      </c>
      <c r="E259" s="314">
        <f t="shared" si="15"/>
        <v>11.428571428571429</v>
      </c>
      <c r="F259" s="315">
        <f t="shared" si="16"/>
        <v>24</v>
      </c>
      <c r="G259" s="364">
        <f t="shared" si="17"/>
        <v>8</v>
      </c>
      <c r="H259" s="166" t="s">
        <v>553</v>
      </c>
      <c r="I259" s="365">
        <v>524679</v>
      </c>
      <c r="J259" s="318">
        <v>22.4</v>
      </c>
      <c r="K259" s="318">
        <v>22.6</v>
      </c>
      <c r="L259" s="319">
        <v>4.8</v>
      </c>
      <c r="M259" s="319">
        <v>4.5999999999999996</v>
      </c>
      <c r="N259" s="320"/>
      <c r="O259" s="321">
        <f t="shared" si="18"/>
        <v>0.89285714285716189</v>
      </c>
      <c r="P259" s="322">
        <f t="shared" si="19"/>
        <v>50.783999999999992</v>
      </c>
    </row>
    <row r="260" spans="1:16" x14ac:dyDescent="0.45">
      <c r="A260" s="311">
        <v>557274</v>
      </c>
      <c r="B260" s="311">
        <v>4</v>
      </c>
      <c r="C260" s="312" t="s">
        <v>337</v>
      </c>
      <c r="D260" s="313">
        <v>44680</v>
      </c>
      <c r="E260" s="314">
        <f t="shared" si="15"/>
        <v>11.428571428571429</v>
      </c>
      <c r="F260" s="315">
        <f t="shared" si="16"/>
        <v>24</v>
      </c>
      <c r="G260" s="364">
        <f t="shared" si="17"/>
        <v>8</v>
      </c>
      <c r="H260" s="166" t="s">
        <v>553</v>
      </c>
      <c r="I260" s="365">
        <v>524681</v>
      </c>
      <c r="J260" s="318">
        <v>24.2</v>
      </c>
      <c r="K260" s="318">
        <v>24.3</v>
      </c>
      <c r="L260" s="319">
        <v>4.4000000000000004</v>
      </c>
      <c r="M260" s="319">
        <v>2.7</v>
      </c>
      <c r="N260" s="320"/>
      <c r="O260" s="321">
        <f t="shared" si="18"/>
        <v>0.41322314049587749</v>
      </c>
      <c r="P260" s="322">
        <f t="shared" si="19"/>
        <v>16.038000000000004</v>
      </c>
    </row>
    <row r="261" spans="1:16" x14ac:dyDescent="0.45">
      <c r="A261" s="311">
        <v>557275</v>
      </c>
      <c r="B261" s="311">
        <v>0</v>
      </c>
      <c r="C261" s="327" t="s">
        <v>339</v>
      </c>
      <c r="D261" s="313">
        <v>44680</v>
      </c>
      <c r="E261" s="314">
        <f t="shared" si="15"/>
        <v>11.428571428571429</v>
      </c>
      <c r="F261" s="315">
        <f t="shared" si="16"/>
        <v>24</v>
      </c>
      <c r="G261" s="364">
        <f t="shared" si="17"/>
        <v>8</v>
      </c>
      <c r="H261" s="166" t="s">
        <v>553</v>
      </c>
      <c r="I261" s="365">
        <v>524682</v>
      </c>
      <c r="J261" s="318">
        <v>20.7</v>
      </c>
      <c r="K261" s="318">
        <v>22.4</v>
      </c>
      <c r="L261" s="319">
        <v>4.7</v>
      </c>
      <c r="M261" s="319">
        <v>4.3</v>
      </c>
      <c r="N261" s="320"/>
      <c r="O261" s="321">
        <f t="shared" si="18"/>
        <v>8.212560386473422</v>
      </c>
      <c r="P261" s="322">
        <f t="shared" si="19"/>
        <v>43.451500000000003</v>
      </c>
    </row>
    <row r="262" spans="1:16" x14ac:dyDescent="0.45">
      <c r="A262" s="311">
        <v>557276</v>
      </c>
      <c r="B262" s="311">
        <v>1</v>
      </c>
      <c r="C262" s="327" t="s">
        <v>339</v>
      </c>
      <c r="D262" s="313">
        <v>44680</v>
      </c>
      <c r="E262" s="314">
        <f t="shared" si="15"/>
        <v>11.428571428571429</v>
      </c>
      <c r="F262" s="315">
        <f t="shared" si="16"/>
        <v>24</v>
      </c>
      <c r="G262" s="364">
        <f t="shared" si="17"/>
        <v>8</v>
      </c>
      <c r="H262" s="166" t="s">
        <v>553</v>
      </c>
      <c r="I262" s="365">
        <v>524683</v>
      </c>
      <c r="J262" s="318">
        <v>21.8</v>
      </c>
      <c r="K262" s="318">
        <v>23.1</v>
      </c>
      <c r="L262" s="319">
        <v>4.2</v>
      </c>
      <c r="M262" s="319">
        <v>4</v>
      </c>
      <c r="N262" s="320"/>
      <c r="O262" s="321">
        <f t="shared" si="18"/>
        <v>5.9633027522935755</v>
      </c>
      <c r="P262" s="322">
        <f t="shared" si="19"/>
        <v>33.6</v>
      </c>
    </row>
    <row r="263" spans="1:16" x14ac:dyDescent="0.45">
      <c r="A263" s="311">
        <v>557277</v>
      </c>
      <c r="B263" s="311">
        <v>2</v>
      </c>
      <c r="C263" s="327" t="s">
        <v>339</v>
      </c>
      <c r="D263" s="313">
        <v>44680</v>
      </c>
      <c r="E263" s="314">
        <f t="shared" si="15"/>
        <v>11.428571428571429</v>
      </c>
      <c r="F263" s="315">
        <f t="shared" si="16"/>
        <v>24</v>
      </c>
      <c r="G263" s="364">
        <f t="shared" si="17"/>
        <v>8</v>
      </c>
      <c r="H263" s="166" t="s">
        <v>553</v>
      </c>
      <c r="I263" s="365">
        <v>524684</v>
      </c>
      <c r="J263" s="318">
        <v>24.6</v>
      </c>
      <c r="K263" s="318">
        <v>25.2</v>
      </c>
      <c r="L263" s="319">
        <v>5.0999999999999996</v>
      </c>
      <c r="M263" s="319">
        <v>3.7</v>
      </c>
      <c r="N263" s="320"/>
      <c r="O263" s="321">
        <f t="shared" si="18"/>
        <v>2.4390243902439046</v>
      </c>
      <c r="P263" s="322">
        <f t="shared" si="19"/>
        <v>34.909500000000001</v>
      </c>
    </row>
    <row r="264" spans="1:16" x14ac:dyDescent="0.45">
      <c r="A264" s="311">
        <v>557278</v>
      </c>
      <c r="B264" s="311">
        <v>3</v>
      </c>
      <c r="C264" s="327" t="s">
        <v>339</v>
      </c>
      <c r="D264" s="313">
        <v>44680</v>
      </c>
      <c r="E264" s="314">
        <f t="shared" si="15"/>
        <v>11.428571428571429</v>
      </c>
      <c r="F264" s="315">
        <f t="shared" si="16"/>
        <v>24</v>
      </c>
      <c r="G264" s="364">
        <f t="shared" si="17"/>
        <v>8</v>
      </c>
      <c r="H264" s="166" t="s">
        <v>553</v>
      </c>
      <c r="I264" s="365">
        <v>524685</v>
      </c>
      <c r="J264" s="318">
        <v>22.6</v>
      </c>
      <c r="K264" s="318">
        <v>23</v>
      </c>
      <c r="L264" s="319">
        <v>3.8</v>
      </c>
      <c r="M264" s="319">
        <v>3.4</v>
      </c>
      <c r="N264" s="320"/>
      <c r="O264" s="321">
        <f t="shared" si="18"/>
        <v>1.7699115044247815</v>
      </c>
      <c r="P264" s="322">
        <f t="shared" si="19"/>
        <v>21.963999999999999</v>
      </c>
    </row>
    <row r="265" spans="1:16" x14ac:dyDescent="0.45">
      <c r="A265" s="311">
        <v>557279</v>
      </c>
      <c r="B265" s="311">
        <v>4</v>
      </c>
      <c r="C265" s="327" t="s">
        <v>339</v>
      </c>
      <c r="D265" s="313">
        <v>44680</v>
      </c>
      <c r="E265" s="314">
        <f t="shared" si="15"/>
        <v>11.428571428571429</v>
      </c>
      <c r="F265" s="315">
        <f t="shared" si="16"/>
        <v>24</v>
      </c>
      <c r="G265" s="364">
        <f t="shared" si="17"/>
        <v>8</v>
      </c>
      <c r="H265" s="375" t="s">
        <v>551</v>
      </c>
      <c r="I265" s="311">
        <v>524686</v>
      </c>
      <c r="J265" s="318">
        <v>23</v>
      </c>
      <c r="K265" s="318">
        <v>25.2</v>
      </c>
      <c r="L265" s="319">
        <v>5.2</v>
      </c>
      <c r="M265" s="319">
        <v>3.7</v>
      </c>
      <c r="N265" s="320"/>
      <c r="O265" s="321">
        <f t="shared" si="18"/>
        <v>9.565217391304337</v>
      </c>
      <c r="P265" s="322">
        <f t="shared" si="19"/>
        <v>35.594000000000008</v>
      </c>
    </row>
    <row r="266" spans="1:16" x14ac:dyDescent="0.45">
      <c r="A266" s="311">
        <v>557280</v>
      </c>
      <c r="B266" s="311">
        <v>0</v>
      </c>
      <c r="C266" s="328" t="s">
        <v>341</v>
      </c>
      <c r="D266" s="313">
        <v>44680</v>
      </c>
      <c r="E266" s="314">
        <f t="shared" si="15"/>
        <v>11.428571428571429</v>
      </c>
      <c r="F266" s="315">
        <f t="shared" si="16"/>
        <v>24</v>
      </c>
      <c r="G266" s="364">
        <f t="shared" si="17"/>
        <v>8</v>
      </c>
      <c r="H266" s="166" t="s">
        <v>553</v>
      </c>
      <c r="I266" s="365">
        <v>524687</v>
      </c>
      <c r="J266" s="318">
        <v>22.7</v>
      </c>
      <c r="K266" s="318">
        <v>23.3</v>
      </c>
      <c r="L266" s="319">
        <v>6</v>
      </c>
      <c r="M266" s="319">
        <v>5.6</v>
      </c>
      <c r="N266" s="320"/>
      <c r="O266" s="321">
        <f t="shared" si="18"/>
        <v>2.6431718061673992</v>
      </c>
      <c r="P266" s="322">
        <f t="shared" si="19"/>
        <v>94.079999999999984</v>
      </c>
    </row>
    <row r="267" spans="1:16" x14ac:dyDescent="0.45">
      <c r="A267" s="311">
        <v>557284</v>
      </c>
      <c r="B267" s="311">
        <v>4</v>
      </c>
      <c r="C267" s="328" t="s">
        <v>341</v>
      </c>
      <c r="D267" s="313">
        <v>44680</v>
      </c>
      <c r="E267" s="314">
        <f t="shared" si="15"/>
        <v>11.428571428571429</v>
      </c>
      <c r="F267" s="315">
        <f t="shared" si="16"/>
        <v>24</v>
      </c>
      <c r="G267" s="364">
        <f t="shared" si="17"/>
        <v>8</v>
      </c>
      <c r="H267" s="166" t="s">
        <v>552</v>
      </c>
      <c r="I267" s="365">
        <v>524691</v>
      </c>
      <c r="J267" s="318">
        <v>23.3</v>
      </c>
      <c r="K267" s="318">
        <v>23.8</v>
      </c>
      <c r="L267" s="319">
        <v>4.5</v>
      </c>
      <c r="M267" s="319">
        <v>4.4000000000000004</v>
      </c>
      <c r="N267" s="320"/>
      <c r="O267" s="321">
        <f t="shared" si="18"/>
        <v>2.1459227467811148</v>
      </c>
      <c r="P267" s="322">
        <f t="shared" si="19"/>
        <v>43.56</v>
      </c>
    </row>
    <row r="268" spans="1:16" x14ac:dyDescent="0.45">
      <c r="A268" s="311">
        <v>557286</v>
      </c>
      <c r="B268" s="311">
        <v>1</v>
      </c>
      <c r="C268" s="329" t="s">
        <v>342</v>
      </c>
      <c r="D268" s="313">
        <v>44680</v>
      </c>
      <c r="E268" s="314">
        <f t="shared" si="15"/>
        <v>11.428571428571429</v>
      </c>
      <c r="F268" s="315">
        <f t="shared" si="16"/>
        <v>24</v>
      </c>
      <c r="G268" s="364">
        <f t="shared" si="17"/>
        <v>8</v>
      </c>
      <c r="H268" s="166" t="s">
        <v>552</v>
      </c>
      <c r="I268" s="365">
        <v>524693</v>
      </c>
      <c r="J268" s="318">
        <v>22.2</v>
      </c>
      <c r="K268" s="318">
        <v>23.4</v>
      </c>
      <c r="L268" s="319">
        <v>6</v>
      </c>
      <c r="M268" s="319">
        <v>4.5999999999999996</v>
      </c>
      <c r="N268" s="320"/>
      <c r="O268" s="321">
        <f t="shared" si="18"/>
        <v>5.4054054054053946</v>
      </c>
      <c r="P268" s="322">
        <f t="shared" si="19"/>
        <v>63.47999999999999</v>
      </c>
    </row>
    <row r="269" spans="1:16" x14ac:dyDescent="0.45">
      <c r="A269" s="311">
        <v>557287</v>
      </c>
      <c r="B269" s="311">
        <v>2</v>
      </c>
      <c r="C269" s="329" t="s">
        <v>342</v>
      </c>
      <c r="D269" s="313">
        <v>44680</v>
      </c>
      <c r="E269" s="314">
        <f t="shared" si="15"/>
        <v>11.428571428571429</v>
      </c>
      <c r="F269" s="315">
        <f t="shared" si="16"/>
        <v>24</v>
      </c>
      <c r="G269" s="364">
        <f t="shared" si="17"/>
        <v>8</v>
      </c>
      <c r="H269" s="166" t="s">
        <v>553</v>
      </c>
      <c r="I269" s="365">
        <v>524694</v>
      </c>
      <c r="J269" s="318">
        <v>23.7</v>
      </c>
      <c r="K269" s="318">
        <v>23.4</v>
      </c>
      <c r="L269" s="319">
        <v>4.3</v>
      </c>
      <c r="M269" s="319">
        <v>3.8</v>
      </c>
      <c r="N269" s="320"/>
      <c r="O269" s="321">
        <f t="shared" si="18"/>
        <v>-1.2658227848101333</v>
      </c>
      <c r="P269" s="322">
        <f t="shared" si="19"/>
        <v>31.045999999999999</v>
      </c>
    </row>
    <row r="270" spans="1:16" x14ac:dyDescent="0.45">
      <c r="A270" s="311">
        <v>557288</v>
      </c>
      <c r="B270" s="311">
        <v>3</v>
      </c>
      <c r="C270" s="329" t="s">
        <v>342</v>
      </c>
      <c r="D270" s="313">
        <v>44680</v>
      </c>
      <c r="E270" s="314">
        <f t="shared" si="15"/>
        <v>11.428571428571429</v>
      </c>
      <c r="F270" s="315">
        <f t="shared" si="16"/>
        <v>24</v>
      </c>
      <c r="G270" s="364">
        <f t="shared" si="17"/>
        <v>8</v>
      </c>
      <c r="H270" s="366" t="s">
        <v>552</v>
      </c>
      <c r="I270" s="365">
        <v>524695</v>
      </c>
      <c r="J270" s="318">
        <v>21.1</v>
      </c>
      <c r="K270" s="318">
        <v>21.7</v>
      </c>
      <c r="L270" s="319">
        <v>5.6</v>
      </c>
      <c r="M270" s="319">
        <v>3.5</v>
      </c>
      <c r="N270" s="320"/>
      <c r="O270" s="321">
        <f t="shared" si="18"/>
        <v>2.8436018957345821</v>
      </c>
      <c r="P270" s="322">
        <f t="shared" si="19"/>
        <v>34.299999999999997</v>
      </c>
    </row>
    <row r="271" spans="1:16" x14ac:dyDescent="0.45">
      <c r="A271" s="367">
        <v>557290</v>
      </c>
      <c r="B271" s="367">
        <v>0</v>
      </c>
      <c r="C271" s="379" t="s">
        <v>343</v>
      </c>
      <c r="D271" s="313">
        <v>44680</v>
      </c>
      <c r="E271" s="314">
        <f t="shared" si="15"/>
        <v>11.428571428571429</v>
      </c>
      <c r="F271" s="315">
        <f t="shared" si="16"/>
        <v>24</v>
      </c>
      <c r="G271" s="364">
        <f t="shared" si="17"/>
        <v>8</v>
      </c>
      <c r="H271" s="166" t="s">
        <v>553</v>
      </c>
      <c r="I271" s="369">
        <v>524697</v>
      </c>
      <c r="J271" s="370">
        <v>24</v>
      </c>
      <c r="K271" s="370">
        <v>24.8</v>
      </c>
      <c r="L271" s="371">
        <v>4.3</v>
      </c>
      <c r="M271" s="371">
        <v>3.7</v>
      </c>
      <c r="N271" s="372"/>
      <c r="O271" s="373">
        <f t="shared" si="18"/>
        <v>3.3333333333333437</v>
      </c>
      <c r="P271" s="374">
        <f t="shared" si="19"/>
        <v>29.433500000000002</v>
      </c>
    </row>
    <row r="272" spans="1:16" x14ac:dyDescent="0.45">
      <c r="A272" s="311">
        <v>557291</v>
      </c>
      <c r="B272" s="311">
        <v>1</v>
      </c>
      <c r="C272" s="330" t="s">
        <v>343</v>
      </c>
      <c r="D272" s="313">
        <v>44680</v>
      </c>
      <c r="E272" s="314">
        <f t="shared" si="15"/>
        <v>11.428571428571429</v>
      </c>
      <c r="F272" s="315">
        <f t="shared" si="16"/>
        <v>24</v>
      </c>
      <c r="G272" s="364">
        <f t="shared" si="17"/>
        <v>8</v>
      </c>
      <c r="H272" s="166" t="s">
        <v>552</v>
      </c>
      <c r="I272" s="365">
        <v>524698</v>
      </c>
      <c r="J272" s="318">
        <v>23.5</v>
      </c>
      <c r="K272" s="318">
        <v>24.4</v>
      </c>
      <c r="L272" s="319">
        <v>3.3</v>
      </c>
      <c r="M272" s="319">
        <v>3</v>
      </c>
      <c r="N272" s="320"/>
      <c r="O272" s="321">
        <f t="shared" si="18"/>
        <v>3.8297872340425476</v>
      </c>
      <c r="P272" s="322">
        <f t="shared" si="19"/>
        <v>14.849999999999998</v>
      </c>
    </row>
    <row r="273" spans="1:16" x14ac:dyDescent="0.45">
      <c r="A273" s="311">
        <v>557292</v>
      </c>
      <c r="B273" s="311">
        <v>2</v>
      </c>
      <c r="C273" s="330" t="s">
        <v>343</v>
      </c>
      <c r="D273" s="313">
        <v>44680</v>
      </c>
      <c r="E273" s="314">
        <f t="shared" si="15"/>
        <v>11.428571428571429</v>
      </c>
      <c r="F273" s="315">
        <f t="shared" si="16"/>
        <v>24</v>
      </c>
      <c r="G273" s="364">
        <f t="shared" si="17"/>
        <v>8</v>
      </c>
      <c r="H273" s="166" t="s">
        <v>551</v>
      </c>
      <c r="I273" s="365">
        <v>524699</v>
      </c>
      <c r="J273" s="318">
        <v>27.3</v>
      </c>
      <c r="K273" s="318">
        <v>28.1</v>
      </c>
      <c r="L273" s="319">
        <v>3.4</v>
      </c>
      <c r="M273" s="319">
        <v>3.1</v>
      </c>
      <c r="N273" s="320"/>
      <c r="O273" s="321">
        <f t="shared" si="18"/>
        <v>2.9304029304029422</v>
      </c>
      <c r="P273" s="322">
        <f t="shared" si="19"/>
        <v>16.337</v>
      </c>
    </row>
    <row r="274" spans="1:16" x14ac:dyDescent="0.45">
      <c r="A274" s="311">
        <v>557293</v>
      </c>
      <c r="B274" s="311">
        <v>3</v>
      </c>
      <c r="C274" s="330" t="s">
        <v>343</v>
      </c>
      <c r="D274" s="313">
        <v>44680</v>
      </c>
      <c r="E274" s="314">
        <f t="shared" si="15"/>
        <v>11.428571428571429</v>
      </c>
      <c r="F274" s="315">
        <f t="shared" si="16"/>
        <v>24</v>
      </c>
      <c r="G274" s="364">
        <f t="shared" si="17"/>
        <v>8</v>
      </c>
      <c r="H274" s="166" t="s">
        <v>552</v>
      </c>
      <c r="I274" s="365">
        <v>524700</v>
      </c>
      <c r="J274" s="318">
        <v>23.2</v>
      </c>
      <c r="K274" s="318">
        <v>22.9</v>
      </c>
      <c r="L274" s="371">
        <v>3.8</v>
      </c>
      <c r="M274" s="319">
        <v>2.9</v>
      </c>
      <c r="N274" s="320"/>
      <c r="O274" s="321">
        <f t="shared" si="18"/>
        <v>-1.2931034482758674</v>
      </c>
      <c r="P274" s="322">
        <f t="shared" si="19"/>
        <v>15.978999999999999</v>
      </c>
    </row>
    <row r="275" spans="1:16" x14ac:dyDescent="0.45">
      <c r="A275" s="311">
        <v>557294</v>
      </c>
      <c r="B275" s="311">
        <v>4</v>
      </c>
      <c r="C275" s="330" t="s">
        <v>343</v>
      </c>
      <c r="D275" s="313">
        <v>44680</v>
      </c>
      <c r="E275" s="314">
        <f t="shared" si="15"/>
        <v>11.428571428571429</v>
      </c>
      <c r="F275" s="315">
        <f t="shared" si="16"/>
        <v>24</v>
      </c>
      <c r="G275" s="364">
        <f t="shared" si="17"/>
        <v>8</v>
      </c>
      <c r="H275" s="166" t="s">
        <v>551</v>
      </c>
      <c r="I275" s="365">
        <v>524701</v>
      </c>
      <c r="J275" s="318">
        <v>26.5</v>
      </c>
      <c r="K275" s="318">
        <v>25.7</v>
      </c>
      <c r="L275" s="371">
        <v>3.8</v>
      </c>
      <c r="M275" s="319">
        <v>3.6</v>
      </c>
      <c r="N275" s="320"/>
      <c r="O275" s="321">
        <f t="shared" si="18"/>
        <v>-3.0188679245283012</v>
      </c>
      <c r="P275" s="322">
        <f t="shared" si="19"/>
        <v>24.623999999999999</v>
      </c>
    </row>
    <row r="276" spans="1:16" x14ac:dyDescent="0.45">
      <c r="A276" s="311">
        <v>557295</v>
      </c>
      <c r="B276" s="311">
        <v>0</v>
      </c>
      <c r="C276" s="331" t="s">
        <v>344</v>
      </c>
      <c r="D276" s="313">
        <v>44680</v>
      </c>
      <c r="E276" s="314">
        <f t="shared" si="15"/>
        <v>11.428571428571429</v>
      </c>
      <c r="F276" s="315">
        <f t="shared" si="16"/>
        <v>24</v>
      </c>
      <c r="G276" s="364">
        <f t="shared" si="17"/>
        <v>8</v>
      </c>
      <c r="H276" s="166" t="s">
        <v>551</v>
      </c>
      <c r="I276" s="365">
        <v>524702</v>
      </c>
      <c r="J276" s="318">
        <v>23.9</v>
      </c>
      <c r="K276" s="318">
        <v>23.9</v>
      </c>
      <c r="L276" s="371">
        <v>4.5</v>
      </c>
      <c r="M276" s="319">
        <v>3.3</v>
      </c>
      <c r="N276" s="320"/>
      <c r="O276" s="321">
        <f t="shared" si="18"/>
        <v>0</v>
      </c>
      <c r="P276" s="322">
        <f t="shared" si="19"/>
        <v>24.502499999999998</v>
      </c>
    </row>
    <row r="277" spans="1:16" x14ac:dyDescent="0.45">
      <c r="A277" s="311">
        <v>557299</v>
      </c>
      <c r="B277" s="311">
        <v>4</v>
      </c>
      <c r="C277" s="331" t="s">
        <v>344</v>
      </c>
      <c r="D277" s="313">
        <v>44680</v>
      </c>
      <c r="E277" s="314">
        <f t="shared" si="15"/>
        <v>11.428571428571429</v>
      </c>
      <c r="F277" s="315">
        <f t="shared" si="16"/>
        <v>24</v>
      </c>
      <c r="G277" s="364">
        <f t="shared" si="17"/>
        <v>8</v>
      </c>
      <c r="H277" s="166" t="s">
        <v>553</v>
      </c>
      <c r="I277" s="365">
        <v>524706</v>
      </c>
      <c r="J277" s="318">
        <v>25.1</v>
      </c>
      <c r="K277" s="318">
        <v>25</v>
      </c>
      <c r="L277" s="371">
        <v>3.9</v>
      </c>
      <c r="M277" s="319">
        <v>3.7</v>
      </c>
      <c r="N277" s="320"/>
      <c r="O277" s="321">
        <f t="shared" si="18"/>
        <v>-0.39840637450200278</v>
      </c>
      <c r="P277" s="322">
        <f t="shared" si="19"/>
        <v>26.695499999999999</v>
      </c>
    </row>
    <row r="278" spans="1:16" x14ac:dyDescent="0.45">
      <c r="A278" s="311">
        <v>557301</v>
      </c>
      <c r="B278" s="311">
        <v>1</v>
      </c>
      <c r="C278" s="329" t="s">
        <v>345</v>
      </c>
      <c r="D278" s="313">
        <v>44680</v>
      </c>
      <c r="E278" s="314">
        <f t="shared" si="15"/>
        <v>11.428571428571429</v>
      </c>
      <c r="F278" s="315">
        <f t="shared" si="16"/>
        <v>24</v>
      </c>
      <c r="G278" s="364">
        <f t="shared" si="17"/>
        <v>8</v>
      </c>
      <c r="H278" s="166" t="s">
        <v>552</v>
      </c>
      <c r="I278" s="365">
        <v>524697</v>
      </c>
      <c r="J278" s="318">
        <v>22.9</v>
      </c>
      <c r="K278" s="318">
        <v>23.6</v>
      </c>
      <c r="L278" s="371">
        <v>3.7</v>
      </c>
      <c r="M278" s="319">
        <v>2.8</v>
      </c>
      <c r="N278" s="320"/>
      <c r="O278" s="321">
        <f t="shared" si="18"/>
        <v>3.0567685589519833</v>
      </c>
      <c r="P278" s="322">
        <f t="shared" si="19"/>
        <v>14.503999999999998</v>
      </c>
    </row>
    <row r="279" spans="1:16" x14ac:dyDescent="0.45">
      <c r="A279" s="311">
        <v>557302</v>
      </c>
      <c r="B279" s="311">
        <v>2</v>
      </c>
      <c r="C279" s="329" t="s">
        <v>345</v>
      </c>
      <c r="D279" s="313">
        <v>44680</v>
      </c>
      <c r="E279" s="314">
        <f t="shared" si="15"/>
        <v>11.428571428571429</v>
      </c>
      <c r="F279" s="315">
        <f t="shared" si="16"/>
        <v>24</v>
      </c>
      <c r="G279" s="364">
        <f t="shared" si="17"/>
        <v>8</v>
      </c>
      <c r="H279" s="166" t="s">
        <v>552</v>
      </c>
      <c r="I279" s="365">
        <v>524698</v>
      </c>
      <c r="J279" s="318">
        <v>24.3</v>
      </c>
      <c r="K279" s="318">
        <v>23.3</v>
      </c>
      <c r="L279" s="371">
        <v>4.0999999999999996</v>
      </c>
      <c r="M279" s="319">
        <v>3.8</v>
      </c>
      <c r="N279" s="320"/>
      <c r="O279" s="321">
        <f t="shared" si="18"/>
        <v>-4.1152263374485631</v>
      </c>
      <c r="P279" s="322">
        <f t="shared" si="19"/>
        <v>29.601999999999997</v>
      </c>
    </row>
    <row r="280" spans="1:16" x14ac:dyDescent="0.45">
      <c r="A280" s="311">
        <v>557304</v>
      </c>
      <c r="B280" s="311">
        <v>4</v>
      </c>
      <c r="C280" s="329" t="s">
        <v>345</v>
      </c>
      <c r="D280" s="313">
        <v>44680</v>
      </c>
      <c r="E280" s="314">
        <f t="shared" si="15"/>
        <v>11.428571428571429</v>
      </c>
      <c r="F280" s="315">
        <f t="shared" si="16"/>
        <v>24</v>
      </c>
      <c r="G280" s="364">
        <f t="shared" si="17"/>
        <v>8</v>
      </c>
      <c r="H280" s="166" t="s">
        <v>552</v>
      </c>
      <c r="I280" s="365">
        <v>524700</v>
      </c>
      <c r="J280" s="318">
        <v>23.6</v>
      </c>
      <c r="K280" s="318">
        <v>24.2</v>
      </c>
      <c r="L280" s="371">
        <v>3.3</v>
      </c>
      <c r="M280" s="319">
        <v>3.2</v>
      </c>
      <c r="N280" s="320"/>
      <c r="O280" s="321">
        <f t="shared" si="18"/>
        <v>2.5423728813559254</v>
      </c>
      <c r="P280" s="322">
        <f t="shared" si="19"/>
        <v>16.896000000000001</v>
      </c>
    </row>
    <row r="281" spans="1:16" x14ac:dyDescent="0.45">
      <c r="A281" s="311">
        <v>557305</v>
      </c>
      <c r="B281" s="311">
        <v>0</v>
      </c>
      <c r="C281" s="331" t="s">
        <v>346</v>
      </c>
      <c r="D281" s="313">
        <v>44680</v>
      </c>
      <c r="E281" s="314">
        <f t="shared" si="15"/>
        <v>11.428571428571429</v>
      </c>
      <c r="F281" s="315">
        <f t="shared" si="16"/>
        <v>24</v>
      </c>
      <c r="G281" s="364">
        <f t="shared" si="17"/>
        <v>8</v>
      </c>
      <c r="H281" s="166" t="s">
        <v>552</v>
      </c>
      <c r="I281" s="365">
        <v>524701</v>
      </c>
      <c r="J281" s="318">
        <v>22.7</v>
      </c>
      <c r="K281" s="318">
        <v>24.7</v>
      </c>
      <c r="L281" s="371">
        <v>3.5</v>
      </c>
      <c r="M281" s="319">
        <v>3.3</v>
      </c>
      <c r="N281" s="320"/>
      <c r="O281" s="321">
        <f t="shared" si="18"/>
        <v>8.8105726872246706</v>
      </c>
      <c r="P281" s="322">
        <f t="shared" si="19"/>
        <v>19.057499999999997</v>
      </c>
    </row>
    <row r="282" spans="1:16" x14ac:dyDescent="0.45">
      <c r="A282" s="311">
        <v>557306</v>
      </c>
      <c r="B282" s="311">
        <v>1</v>
      </c>
      <c r="C282" s="331" t="s">
        <v>346</v>
      </c>
      <c r="D282" s="313">
        <v>44680</v>
      </c>
      <c r="E282" s="314">
        <f t="shared" si="15"/>
        <v>11.428571428571429</v>
      </c>
      <c r="F282" s="315">
        <f t="shared" si="16"/>
        <v>24</v>
      </c>
      <c r="G282" s="364">
        <f t="shared" si="17"/>
        <v>8</v>
      </c>
      <c r="H282" s="166" t="s">
        <v>553</v>
      </c>
      <c r="I282" s="365">
        <v>524702</v>
      </c>
      <c r="J282" s="318">
        <v>22.4</v>
      </c>
      <c r="K282" s="318">
        <v>23.6</v>
      </c>
      <c r="L282" s="371">
        <v>4.3</v>
      </c>
      <c r="M282" s="319">
        <v>2.6</v>
      </c>
      <c r="N282" s="320"/>
      <c r="O282" s="321">
        <f t="shared" si="18"/>
        <v>5.3571428571428603</v>
      </c>
      <c r="P282" s="322">
        <f t="shared" si="19"/>
        <v>14.534000000000001</v>
      </c>
    </row>
    <row r="283" spans="1:16" x14ac:dyDescent="0.45">
      <c r="A283" s="311">
        <v>557308</v>
      </c>
      <c r="B283" s="311">
        <v>3</v>
      </c>
      <c r="C283" s="331" t="s">
        <v>346</v>
      </c>
      <c r="D283" s="313">
        <v>44680</v>
      </c>
      <c r="E283" s="314">
        <f t="shared" si="15"/>
        <v>11.428571428571429</v>
      </c>
      <c r="F283" s="315">
        <f t="shared" si="16"/>
        <v>24</v>
      </c>
      <c r="G283" s="364">
        <f t="shared" si="17"/>
        <v>8</v>
      </c>
      <c r="H283" s="166" t="s">
        <v>552</v>
      </c>
      <c r="I283" s="365">
        <v>524704</v>
      </c>
      <c r="J283" s="318">
        <v>22.9</v>
      </c>
      <c r="K283" s="318">
        <v>22.8</v>
      </c>
      <c r="L283" s="371">
        <v>4.3</v>
      </c>
      <c r="M283" s="319">
        <v>3.6</v>
      </c>
      <c r="N283" s="320"/>
      <c r="O283" s="321">
        <f t="shared" si="18"/>
        <v>-0.4366812227074135</v>
      </c>
      <c r="P283" s="322">
        <f t="shared" si="19"/>
        <v>27.864000000000001</v>
      </c>
    </row>
    <row r="284" spans="1:16" x14ac:dyDescent="0.45">
      <c r="A284" s="311">
        <v>557309</v>
      </c>
      <c r="B284" s="311">
        <v>4</v>
      </c>
      <c r="C284" s="331" t="s">
        <v>346</v>
      </c>
      <c r="D284" s="313">
        <v>44680</v>
      </c>
      <c r="E284" s="314">
        <f t="shared" si="15"/>
        <v>11.428571428571429</v>
      </c>
      <c r="F284" s="315">
        <f t="shared" si="16"/>
        <v>24</v>
      </c>
      <c r="G284" s="364">
        <f t="shared" si="17"/>
        <v>8</v>
      </c>
      <c r="H284" s="166" t="s">
        <v>553</v>
      </c>
      <c r="I284" s="365">
        <v>524705</v>
      </c>
      <c r="J284" s="318">
        <v>22.1</v>
      </c>
      <c r="K284" s="318">
        <v>22.5</v>
      </c>
      <c r="L284" s="371">
        <v>4.3</v>
      </c>
      <c r="M284" s="319">
        <v>3.7</v>
      </c>
      <c r="N284" s="320"/>
      <c r="O284" s="321">
        <f t="shared" si="18"/>
        <v>1.8099547511312153</v>
      </c>
      <c r="P284" s="322">
        <f t="shared" si="19"/>
        <v>29.433500000000002</v>
      </c>
    </row>
    <row r="285" spans="1:16" x14ac:dyDescent="0.45">
      <c r="A285" s="311">
        <v>557271</v>
      </c>
      <c r="B285" s="311">
        <v>1</v>
      </c>
      <c r="C285" s="312" t="s">
        <v>337</v>
      </c>
      <c r="D285" s="313">
        <v>44683</v>
      </c>
      <c r="E285" s="314">
        <f t="shared" si="15"/>
        <v>11.857142857142858</v>
      </c>
      <c r="F285" s="315">
        <f t="shared" si="16"/>
        <v>27</v>
      </c>
      <c r="G285" s="364">
        <f t="shared" si="17"/>
        <v>11</v>
      </c>
      <c r="H285" s="166" t="s">
        <v>552</v>
      </c>
      <c r="I285" s="365">
        <v>524678</v>
      </c>
      <c r="J285" s="318">
        <v>23.2</v>
      </c>
      <c r="K285" s="318">
        <v>22.8</v>
      </c>
      <c r="L285" s="319">
        <v>3.8</v>
      </c>
      <c r="M285" s="319">
        <v>3.6</v>
      </c>
      <c r="N285" s="320"/>
      <c r="O285" s="321">
        <f t="shared" si="18"/>
        <v>-1.7241379310344751</v>
      </c>
      <c r="P285" s="322">
        <f t="shared" si="19"/>
        <v>24.623999999999999</v>
      </c>
    </row>
    <row r="286" spans="1:16" x14ac:dyDescent="0.45">
      <c r="A286" s="311">
        <v>557272</v>
      </c>
      <c r="B286" s="311">
        <v>2</v>
      </c>
      <c r="C286" s="312" t="s">
        <v>337</v>
      </c>
      <c r="D286" s="313">
        <v>44683</v>
      </c>
      <c r="E286" s="314">
        <f t="shared" si="15"/>
        <v>11.857142857142858</v>
      </c>
      <c r="F286" s="315">
        <f t="shared" si="16"/>
        <v>27</v>
      </c>
      <c r="G286" s="364">
        <f t="shared" si="17"/>
        <v>11</v>
      </c>
      <c r="H286" s="166" t="s">
        <v>553</v>
      </c>
      <c r="I286" s="365">
        <v>524679</v>
      </c>
      <c r="J286" s="318">
        <v>22.4</v>
      </c>
      <c r="K286" s="318">
        <v>23</v>
      </c>
      <c r="L286" s="319">
        <v>4</v>
      </c>
      <c r="M286" s="319">
        <v>3.4</v>
      </c>
      <c r="N286" s="320"/>
      <c r="O286" s="321">
        <f t="shared" si="18"/>
        <v>2.6785714285714413</v>
      </c>
      <c r="P286" s="322">
        <f t="shared" si="19"/>
        <v>23.119999999999997</v>
      </c>
    </row>
    <row r="287" spans="1:16" x14ac:dyDescent="0.45">
      <c r="A287" s="311">
        <v>557274</v>
      </c>
      <c r="B287" s="311">
        <v>4</v>
      </c>
      <c r="C287" s="312" t="s">
        <v>337</v>
      </c>
      <c r="D287" s="313">
        <v>44683</v>
      </c>
      <c r="E287" s="314">
        <f t="shared" si="15"/>
        <v>11.857142857142858</v>
      </c>
      <c r="F287" s="315">
        <f t="shared" si="16"/>
        <v>27</v>
      </c>
      <c r="G287" s="364">
        <f t="shared" si="17"/>
        <v>11</v>
      </c>
      <c r="H287" s="166" t="s">
        <v>553</v>
      </c>
      <c r="I287" s="365">
        <v>524681</v>
      </c>
      <c r="J287" s="318">
        <v>24.2</v>
      </c>
      <c r="K287" s="318">
        <v>24.7</v>
      </c>
      <c r="L287" s="319">
        <v>4</v>
      </c>
      <c r="M287" s="319">
        <v>2</v>
      </c>
      <c r="N287" s="320"/>
      <c r="O287" s="321">
        <f t="shared" si="18"/>
        <v>2.0661157024793431</v>
      </c>
      <c r="P287" s="322">
        <f t="shared" si="19"/>
        <v>8</v>
      </c>
    </row>
    <row r="288" spans="1:16" x14ac:dyDescent="0.45">
      <c r="A288" s="311">
        <v>557275</v>
      </c>
      <c r="B288" s="311">
        <v>0</v>
      </c>
      <c r="C288" s="327" t="s">
        <v>339</v>
      </c>
      <c r="D288" s="313">
        <v>44683</v>
      </c>
      <c r="E288" s="314">
        <f t="shared" si="15"/>
        <v>11.857142857142858</v>
      </c>
      <c r="F288" s="315">
        <f t="shared" si="16"/>
        <v>27</v>
      </c>
      <c r="G288" s="364">
        <f t="shared" si="17"/>
        <v>11</v>
      </c>
      <c r="H288" s="166" t="s">
        <v>553</v>
      </c>
      <c r="I288" s="365">
        <v>524682</v>
      </c>
      <c r="J288" s="318">
        <v>20.7</v>
      </c>
      <c r="K288" s="318">
        <v>22</v>
      </c>
      <c r="L288" s="319">
        <v>3.4</v>
      </c>
      <c r="M288" s="319">
        <v>2.9</v>
      </c>
      <c r="N288" s="320"/>
      <c r="O288" s="321">
        <f t="shared" si="18"/>
        <v>6.2801932367149815</v>
      </c>
      <c r="P288" s="322">
        <f t="shared" si="19"/>
        <v>14.296999999999999</v>
      </c>
    </row>
    <row r="289" spans="1:16" x14ac:dyDescent="0.45">
      <c r="A289" s="311">
        <v>557276</v>
      </c>
      <c r="B289" s="311">
        <v>1</v>
      </c>
      <c r="C289" s="327" t="s">
        <v>339</v>
      </c>
      <c r="D289" s="313">
        <v>44683</v>
      </c>
      <c r="E289" s="314">
        <f t="shared" si="15"/>
        <v>11.857142857142858</v>
      </c>
      <c r="F289" s="315">
        <f t="shared" si="16"/>
        <v>27</v>
      </c>
      <c r="G289" s="364">
        <f t="shared" si="17"/>
        <v>11</v>
      </c>
      <c r="H289" s="166" t="s">
        <v>553</v>
      </c>
      <c r="I289" s="365">
        <v>524683</v>
      </c>
      <c r="J289" s="318">
        <v>21.8</v>
      </c>
      <c r="K289" s="318">
        <v>23</v>
      </c>
      <c r="L289" s="319">
        <v>3.8</v>
      </c>
      <c r="M289" s="319">
        <v>3.5</v>
      </c>
      <c r="N289" s="320"/>
      <c r="O289" s="321">
        <f t="shared" si="18"/>
        <v>5.504587155963292</v>
      </c>
      <c r="P289" s="322">
        <f t="shared" si="19"/>
        <v>23.274999999999999</v>
      </c>
    </row>
    <row r="290" spans="1:16" x14ac:dyDescent="0.45">
      <c r="A290" s="311">
        <v>557277</v>
      </c>
      <c r="B290" s="311">
        <v>2</v>
      </c>
      <c r="C290" s="327" t="s">
        <v>339</v>
      </c>
      <c r="D290" s="313">
        <v>44683</v>
      </c>
      <c r="E290" s="314">
        <f t="shared" si="15"/>
        <v>11.857142857142858</v>
      </c>
      <c r="F290" s="315">
        <f t="shared" si="16"/>
        <v>27</v>
      </c>
      <c r="G290" s="364">
        <f t="shared" si="17"/>
        <v>11</v>
      </c>
      <c r="H290" s="166" t="s">
        <v>553</v>
      </c>
      <c r="I290" s="365">
        <v>524684</v>
      </c>
      <c r="J290" s="318">
        <v>24.6</v>
      </c>
      <c r="K290" s="318">
        <v>25.7</v>
      </c>
      <c r="L290" s="319">
        <v>5.0999999999999996</v>
      </c>
      <c r="M290" s="319">
        <v>4.3</v>
      </c>
      <c r="N290" s="320"/>
      <c r="O290" s="321">
        <f t="shared" si="18"/>
        <v>4.471544715447151</v>
      </c>
      <c r="P290" s="322">
        <f t="shared" si="19"/>
        <v>47.149499999999989</v>
      </c>
    </row>
    <row r="291" spans="1:16" x14ac:dyDescent="0.45">
      <c r="A291" s="311">
        <v>557278</v>
      </c>
      <c r="B291" s="311">
        <v>3</v>
      </c>
      <c r="C291" s="327" t="s">
        <v>339</v>
      </c>
      <c r="D291" s="313">
        <v>44683</v>
      </c>
      <c r="E291" s="314">
        <f t="shared" si="15"/>
        <v>11.857142857142858</v>
      </c>
      <c r="F291" s="315">
        <f t="shared" si="16"/>
        <v>27</v>
      </c>
      <c r="G291" s="364">
        <f t="shared" si="17"/>
        <v>11</v>
      </c>
      <c r="H291" s="166" t="s">
        <v>553</v>
      </c>
      <c r="I291" s="365">
        <v>524685</v>
      </c>
      <c r="J291" s="318">
        <v>22.6</v>
      </c>
      <c r="K291" s="318">
        <v>22.9</v>
      </c>
      <c r="L291" s="319">
        <v>4.2</v>
      </c>
      <c r="M291" s="319">
        <v>3.7</v>
      </c>
      <c r="N291" s="320"/>
      <c r="O291" s="321">
        <f t="shared" si="18"/>
        <v>1.327433628318575</v>
      </c>
      <c r="P291" s="322">
        <f t="shared" si="19"/>
        <v>28.749000000000002</v>
      </c>
    </row>
    <row r="292" spans="1:16" x14ac:dyDescent="0.45">
      <c r="A292" s="311">
        <v>557279</v>
      </c>
      <c r="B292" s="311">
        <v>4</v>
      </c>
      <c r="C292" s="327" t="s">
        <v>339</v>
      </c>
      <c r="D292" s="313">
        <v>44683</v>
      </c>
      <c r="E292" s="314">
        <f t="shared" si="15"/>
        <v>11.857142857142858</v>
      </c>
      <c r="F292" s="315">
        <f t="shared" si="16"/>
        <v>27</v>
      </c>
      <c r="G292" s="364">
        <f t="shared" si="17"/>
        <v>11</v>
      </c>
      <c r="H292" s="166" t="s">
        <v>551</v>
      </c>
      <c r="I292" s="365">
        <v>524686</v>
      </c>
      <c r="J292" s="318">
        <v>23</v>
      </c>
      <c r="K292" s="318">
        <v>25.2</v>
      </c>
      <c r="L292" s="319">
        <v>4.5</v>
      </c>
      <c r="M292" s="319">
        <v>4</v>
      </c>
      <c r="N292" s="320"/>
      <c r="O292" s="321">
        <f t="shared" si="18"/>
        <v>9.565217391304337</v>
      </c>
      <c r="P292" s="322">
        <f t="shared" si="19"/>
        <v>36</v>
      </c>
    </row>
    <row r="293" spans="1:16" x14ac:dyDescent="0.45">
      <c r="A293" s="311">
        <v>557280</v>
      </c>
      <c r="B293" s="311">
        <v>0</v>
      </c>
      <c r="C293" s="328" t="s">
        <v>341</v>
      </c>
      <c r="D293" s="313">
        <v>44683</v>
      </c>
      <c r="E293" s="314">
        <f t="shared" si="15"/>
        <v>11.857142857142858</v>
      </c>
      <c r="F293" s="315">
        <f t="shared" si="16"/>
        <v>27</v>
      </c>
      <c r="G293" s="364">
        <f t="shared" si="17"/>
        <v>11</v>
      </c>
      <c r="H293" s="166" t="s">
        <v>553</v>
      </c>
      <c r="I293" s="365">
        <v>524687</v>
      </c>
      <c r="J293" s="318">
        <v>22.7</v>
      </c>
      <c r="K293" s="318">
        <v>23.9</v>
      </c>
      <c r="L293" s="319">
        <v>7</v>
      </c>
      <c r="M293" s="319">
        <v>5.8</v>
      </c>
      <c r="N293" s="320"/>
      <c r="O293" s="321">
        <f t="shared" si="18"/>
        <v>5.2863436123347984</v>
      </c>
      <c r="P293" s="322">
        <f t="shared" si="19"/>
        <v>117.74</v>
      </c>
    </row>
    <row r="294" spans="1:16" x14ac:dyDescent="0.45">
      <c r="A294" s="311">
        <v>557284</v>
      </c>
      <c r="B294" s="311">
        <v>4</v>
      </c>
      <c r="C294" s="328" t="s">
        <v>341</v>
      </c>
      <c r="D294" s="313">
        <v>44683</v>
      </c>
      <c r="E294" s="314">
        <f t="shared" si="15"/>
        <v>11.857142857142858</v>
      </c>
      <c r="F294" s="315">
        <f t="shared" si="16"/>
        <v>27</v>
      </c>
      <c r="G294" s="364">
        <f t="shared" si="17"/>
        <v>11</v>
      </c>
      <c r="H294" s="166" t="s">
        <v>552</v>
      </c>
      <c r="I294" s="365">
        <v>524691</v>
      </c>
      <c r="J294" s="318">
        <v>23.3</v>
      </c>
      <c r="K294" s="318">
        <v>23.6</v>
      </c>
      <c r="L294" s="319">
        <v>5</v>
      </c>
      <c r="M294" s="319">
        <v>3.3</v>
      </c>
      <c r="N294" s="320"/>
      <c r="O294" s="321">
        <f t="shared" si="18"/>
        <v>1.2875536480686733</v>
      </c>
      <c r="P294" s="322">
        <f t="shared" si="19"/>
        <v>27.224999999999998</v>
      </c>
    </row>
    <row r="295" spans="1:16" x14ac:dyDescent="0.45">
      <c r="A295" s="311">
        <v>557286</v>
      </c>
      <c r="B295" s="311">
        <v>1</v>
      </c>
      <c r="C295" s="329" t="s">
        <v>342</v>
      </c>
      <c r="D295" s="313">
        <v>44683</v>
      </c>
      <c r="E295" s="314">
        <f t="shared" si="15"/>
        <v>11.857142857142858</v>
      </c>
      <c r="F295" s="315">
        <f t="shared" si="16"/>
        <v>27</v>
      </c>
      <c r="G295" s="364">
        <f t="shared" si="17"/>
        <v>11</v>
      </c>
      <c r="H295" s="166" t="s">
        <v>552</v>
      </c>
      <c r="I295" s="365">
        <v>524693</v>
      </c>
      <c r="J295" s="318">
        <v>22.2</v>
      </c>
      <c r="K295" s="318">
        <v>24</v>
      </c>
      <c r="L295" s="319">
        <v>4</v>
      </c>
      <c r="M295" s="319">
        <v>3.1</v>
      </c>
      <c r="N295" s="320"/>
      <c r="O295" s="321">
        <f t="shared" si="18"/>
        <v>8.1081081081081141</v>
      </c>
      <c r="P295" s="322">
        <f t="shared" si="19"/>
        <v>19.220000000000002</v>
      </c>
    </row>
    <row r="296" spans="1:16" x14ac:dyDescent="0.45">
      <c r="A296" s="311">
        <v>557287</v>
      </c>
      <c r="B296" s="311">
        <v>2</v>
      </c>
      <c r="C296" s="329" t="s">
        <v>342</v>
      </c>
      <c r="D296" s="313">
        <v>44683</v>
      </c>
      <c r="E296" s="314">
        <f t="shared" si="15"/>
        <v>11.857142857142858</v>
      </c>
      <c r="F296" s="315">
        <f t="shared" si="16"/>
        <v>27</v>
      </c>
      <c r="G296" s="364">
        <f t="shared" si="17"/>
        <v>11</v>
      </c>
      <c r="H296" s="166" t="s">
        <v>553</v>
      </c>
      <c r="I296" s="365">
        <v>524694</v>
      </c>
      <c r="J296" s="318">
        <v>23.7</v>
      </c>
      <c r="K296" s="318">
        <v>24</v>
      </c>
      <c r="L296" s="319">
        <v>4.4000000000000004</v>
      </c>
      <c r="M296" s="319">
        <v>3.9</v>
      </c>
      <c r="N296" s="320"/>
      <c r="O296" s="321">
        <f t="shared" si="18"/>
        <v>1.2658227848101333</v>
      </c>
      <c r="P296" s="322">
        <f t="shared" si="19"/>
        <v>33.461999999999996</v>
      </c>
    </row>
    <row r="297" spans="1:16" x14ac:dyDescent="0.45">
      <c r="A297" s="311">
        <v>557288</v>
      </c>
      <c r="B297" s="311">
        <v>3</v>
      </c>
      <c r="C297" s="329" t="s">
        <v>342</v>
      </c>
      <c r="D297" s="313">
        <v>44683</v>
      </c>
      <c r="E297" s="314">
        <f t="shared" si="15"/>
        <v>11.857142857142858</v>
      </c>
      <c r="F297" s="315">
        <f t="shared" si="16"/>
        <v>27</v>
      </c>
      <c r="G297" s="364">
        <f t="shared" si="17"/>
        <v>11</v>
      </c>
      <c r="H297" s="166" t="s">
        <v>552</v>
      </c>
      <c r="I297" s="365">
        <v>524695</v>
      </c>
      <c r="J297" s="318">
        <v>21.1</v>
      </c>
      <c r="K297" s="318">
        <v>21.9</v>
      </c>
      <c r="L297" s="319">
        <v>5.6</v>
      </c>
      <c r="M297" s="319">
        <v>4.5999999999999996</v>
      </c>
      <c r="N297" s="320"/>
      <c r="O297" s="321">
        <f t="shared" si="18"/>
        <v>3.7914691943127909</v>
      </c>
      <c r="P297" s="322">
        <f t="shared" si="19"/>
        <v>59.24799999999999</v>
      </c>
    </row>
    <row r="298" spans="1:16" x14ac:dyDescent="0.45">
      <c r="A298" s="311">
        <v>557290</v>
      </c>
      <c r="B298" s="311">
        <v>0</v>
      </c>
      <c r="C298" s="330" t="s">
        <v>343</v>
      </c>
      <c r="D298" s="313">
        <v>44683</v>
      </c>
      <c r="E298" s="314">
        <f t="shared" ref="E298:E361" si="20">(D298-44600)/7</f>
        <v>11.857142857142858</v>
      </c>
      <c r="F298" s="315">
        <f t="shared" ref="F298:F361" si="21">D298-44656</f>
        <v>27</v>
      </c>
      <c r="G298" s="364">
        <f t="shared" ref="G298:G361" si="22">D298-44672</f>
        <v>11</v>
      </c>
      <c r="H298" s="166" t="s">
        <v>553</v>
      </c>
      <c r="I298" s="365">
        <v>524697</v>
      </c>
      <c r="J298" s="318">
        <v>24</v>
      </c>
      <c r="K298" s="318">
        <v>25.1</v>
      </c>
      <c r="L298" s="319">
        <v>4.9000000000000004</v>
      </c>
      <c r="M298" s="319">
        <v>3.2</v>
      </c>
      <c r="N298" s="320"/>
      <c r="O298" s="321">
        <f t="shared" ref="O298:O361" si="23">IF(K298="","",((K298/J298)-1)*100)</f>
        <v>4.5833333333333393</v>
      </c>
      <c r="P298" s="322">
        <f t="shared" ref="P298:P361" si="24">IF(L298="","",L298*M298*M298/2)</f>
        <v>25.088000000000005</v>
      </c>
    </row>
    <row r="299" spans="1:16" x14ac:dyDescent="0.45">
      <c r="A299" s="311">
        <v>557291</v>
      </c>
      <c r="B299" s="311">
        <v>1</v>
      </c>
      <c r="C299" s="330" t="s">
        <v>343</v>
      </c>
      <c r="D299" s="313">
        <v>44683</v>
      </c>
      <c r="E299" s="314">
        <f t="shared" si="20"/>
        <v>11.857142857142858</v>
      </c>
      <c r="F299" s="315">
        <f t="shared" si="21"/>
        <v>27</v>
      </c>
      <c r="G299" s="364">
        <f t="shared" si="22"/>
        <v>11</v>
      </c>
      <c r="H299" s="166" t="s">
        <v>552</v>
      </c>
      <c r="I299" s="365">
        <v>524698</v>
      </c>
      <c r="J299" s="318">
        <v>23.5</v>
      </c>
      <c r="K299" s="318">
        <v>24.9</v>
      </c>
      <c r="L299" s="319">
        <v>3.1</v>
      </c>
      <c r="M299" s="319">
        <v>2.7</v>
      </c>
      <c r="N299" s="320"/>
      <c r="O299" s="321">
        <f t="shared" si="23"/>
        <v>5.9574468085106247</v>
      </c>
      <c r="P299" s="322">
        <f t="shared" si="24"/>
        <v>11.299500000000002</v>
      </c>
    </row>
    <row r="300" spans="1:16" x14ac:dyDescent="0.45">
      <c r="A300" s="311">
        <v>557292</v>
      </c>
      <c r="B300" s="311">
        <v>2</v>
      </c>
      <c r="C300" s="330" t="s">
        <v>343</v>
      </c>
      <c r="D300" s="313">
        <v>44683</v>
      </c>
      <c r="E300" s="314">
        <f t="shared" si="20"/>
        <v>11.857142857142858</v>
      </c>
      <c r="F300" s="315">
        <f t="shared" si="21"/>
        <v>27</v>
      </c>
      <c r="G300" s="364">
        <f t="shared" si="22"/>
        <v>11</v>
      </c>
      <c r="H300" s="166" t="s">
        <v>551</v>
      </c>
      <c r="I300" s="365">
        <v>524699</v>
      </c>
      <c r="J300" s="318">
        <v>27.3</v>
      </c>
      <c r="K300" s="318">
        <v>29.2</v>
      </c>
      <c r="L300" s="319">
        <v>3.8</v>
      </c>
      <c r="M300" s="319">
        <v>3.5</v>
      </c>
      <c r="N300" s="320"/>
      <c r="O300" s="321">
        <f t="shared" si="23"/>
        <v>6.9597069597069572</v>
      </c>
      <c r="P300" s="322">
        <f t="shared" si="24"/>
        <v>23.274999999999999</v>
      </c>
    </row>
    <row r="301" spans="1:16" x14ac:dyDescent="0.45">
      <c r="A301" s="311">
        <v>557293</v>
      </c>
      <c r="B301" s="311">
        <v>3</v>
      </c>
      <c r="C301" s="330" t="s">
        <v>343</v>
      </c>
      <c r="D301" s="313">
        <v>44683</v>
      </c>
      <c r="E301" s="314">
        <f t="shared" si="20"/>
        <v>11.857142857142858</v>
      </c>
      <c r="F301" s="315">
        <f t="shared" si="21"/>
        <v>27</v>
      </c>
      <c r="G301" s="364">
        <f t="shared" si="22"/>
        <v>11</v>
      </c>
      <c r="H301" s="166" t="s">
        <v>552</v>
      </c>
      <c r="I301" s="365">
        <v>524700</v>
      </c>
      <c r="J301" s="318">
        <v>23.2</v>
      </c>
      <c r="K301" s="318">
        <v>23</v>
      </c>
      <c r="L301" s="319">
        <v>4.4000000000000004</v>
      </c>
      <c r="M301" s="319">
        <v>2.8</v>
      </c>
      <c r="N301" s="320"/>
      <c r="O301" s="321">
        <f t="shared" si="23"/>
        <v>-0.86206896551723755</v>
      </c>
      <c r="P301" s="322">
        <f t="shared" si="24"/>
        <v>17.247999999999998</v>
      </c>
    </row>
    <row r="302" spans="1:16" x14ac:dyDescent="0.45">
      <c r="A302" s="311">
        <v>557294</v>
      </c>
      <c r="B302" s="311">
        <v>4</v>
      </c>
      <c r="C302" s="330" t="s">
        <v>343</v>
      </c>
      <c r="D302" s="313">
        <v>44683</v>
      </c>
      <c r="E302" s="314">
        <f t="shared" si="20"/>
        <v>11.857142857142858</v>
      </c>
      <c r="F302" s="315">
        <f t="shared" si="21"/>
        <v>27</v>
      </c>
      <c r="G302" s="364">
        <f t="shared" si="22"/>
        <v>11</v>
      </c>
      <c r="H302" s="166" t="s">
        <v>551</v>
      </c>
      <c r="I302" s="365">
        <v>524701</v>
      </c>
      <c r="J302" s="318">
        <v>26.5</v>
      </c>
      <c r="K302" s="318">
        <v>27</v>
      </c>
      <c r="L302" s="319">
        <v>4.3</v>
      </c>
      <c r="M302" s="319">
        <v>4.0999999999999996</v>
      </c>
      <c r="N302" s="320"/>
      <c r="O302" s="321">
        <f t="shared" si="23"/>
        <v>1.8867924528301883</v>
      </c>
      <c r="P302" s="322">
        <f t="shared" si="24"/>
        <v>36.141499999999994</v>
      </c>
    </row>
    <row r="303" spans="1:16" x14ac:dyDescent="0.45">
      <c r="A303" s="311">
        <v>557295</v>
      </c>
      <c r="B303" s="311">
        <v>0</v>
      </c>
      <c r="C303" s="331" t="s">
        <v>344</v>
      </c>
      <c r="D303" s="313">
        <v>44683</v>
      </c>
      <c r="E303" s="314">
        <f t="shared" si="20"/>
        <v>11.857142857142858</v>
      </c>
      <c r="F303" s="315">
        <f t="shared" si="21"/>
        <v>27</v>
      </c>
      <c r="G303" s="364">
        <f t="shared" si="22"/>
        <v>11</v>
      </c>
      <c r="H303" s="166" t="s">
        <v>551</v>
      </c>
      <c r="I303" s="365">
        <v>524702</v>
      </c>
      <c r="J303" s="318">
        <v>23.9</v>
      </c>
      <c r="K303" s="318">
        <v>24</v>
      </c>
      <c r="L303" s="319">
        <v>4.4000000000000004</v>
      </c>
      <c r="M303" s="319">
        <v>3.8</v>
      </c>
      <c r="N303" s="320"/>
      <c r="O303" s="321">
        <f t="shared" si="23"/>
        <v>0.41841004184099972</v>
      </c>
      <c r="P303" s="322">
        <f t="shared" si="24"/>
        <v>31.767999999999997</v>
      </c>
    </row>
    <row r="304" spans="1:16" x14ac:dyDescent="0.45">
      <c r="A304" s="311">
        <v>557299</v>
      </c>
      <c r="B304" s="311">
        <v>4</v>
      </c>
      <c r="C304" s="331" t="s">
        <v>344</v>
      </c>
      <c r="D304" s="313">
        <v>44683</v>
      </c>
      <c r="E304" s="314">
        <f t="shared" si="20"/>
        <v>11.857142857142858</v>
      </c>
      <c r="F304" s="315">
        <f t="shared" si="21"/>
        <v>27</v>
      </c>
      <c r="G304" s="364">
        <f t="shared" si="22"/>
        <v>11</v>
      </c>
      <c r="H304" s="166" t="s">
        <v>553</v>
      </c>
      <c r="I304" s="365">
        <v>524706</v>
      </c>
      <c r="J304" s="318">
        <v>25.1</v>
      </c>
      <c r="K304" s="318">
        <v>24.8</v>
      </c>
      <c r="L304" s="319">
        <v>4.3</v>
      </c>
      <c r="M304" s="319">
        <v>3.6</v>
      </c>
      <c r="N304" s="320"/>
      <c r="O304" s="321">
        <f t="shared" si="23"/>
        <v>-1.195219123505975</v>
      </c>
      <c r="P304" s="322">
        <f t="shared" si="24"/>
        <v>27.864000000000001</v>
      </c>
    </row>
    <row r="305" spans="1:16" x14ac:dyDescent="0.45">
      <c r="A305" s="311">
        <v>557301</v>
      </c>
      <c r="B305" s="311">
        <v>1</v>
      </c>
      <c r="C305" s="329" t="s">
        <v>345</v>
      </c>
      <c r="D305" s="313">
        <v>44683</v>
      </c>
      <c r="E305" s="314">
        <f t="shared" si="20"/>
        <v>11.857142857142858</v>
      </c>
      <c r="F305" s="315">
        <f t="shared" si="21"/>
        <v>27</v>
      </c>
      <c r="G305" s="364">
        <f t="shared" si="22"/>
        <v>11</v>
      </c>
      <c r="H305" s="375" t="s">
        <v>552</v>
      </c>
      <c r="I305" s="311">
        <v>524697</v>
      </c>
      <c r="J305" s="318">
        <v>22.9</v>
      </c>
      <c r="K305" s="318">
        <v>24.4</v>
      </c>
      <c r="L305" s="319">
        <v>4</v>
      </c>
      <c r="M305" s="319">
        <v>2</v>
      </c>
      <c r="N305" s="320"/>
      <c r="O305" s="321">
        <f t="shared" si="23"/>
        <v>6.5502183406113579</v>
      </c>
      <c r="P305" s="322">
        <f t="shared" si="24"/>
        <v>8</v>
      </c>
    </row>
    <row r="306" spans="1:16" x14ac:dyDescent="0.45">
      <c r="A306" s="311">
        <v>557302</v>
      </c>
      <c r="B306" s="311">
        <v>2</v>
      </c>
      <c r="C306" s="329" t="s">
        <v>345</v>
      </c>
      <c r="D306" s="313">
        <v>44683</v>
      </c>
      <c r="E306" s="314">
        <f t="shared" si="20"/>
        <v>11.857142857142858</v>
      </c>
      <c r="F306" s="315">
        <f t="shared" si="21"/>
        <v>27</v>
      </c>
      <c r="G306" s="364">
        <f t="shared" si="22"/>
        <v>11</v>
      </c>
      <c r="H306" s="166" t="s">
        <v>552</v>
      </c>
      <c r="I306" s="365">
        <v>524698</v>
      </c>
      <c r="J306" s="318">
        <v>24.3</v>
      </c>
      <c r="K306" s="318">
        <v>23.9</v>
      </c>
      <c r="L306" s="319">
        <v>4.8</v>
      </c>
      <c r="M306" s="319">
        <v>2.8</v>
      </c>
      <c r="N306" s="320"/>
      <c r="O306" s="321">
        <f t="shared" si="23"/>
        <v>-1.6460905349794275</v>
      </c>
      <c r="P306" s="322">
        <f t="shared" si="24"/>
        <v>18.815999999999999</v>
      </c>
    </row>
    <row r="307" spans="1:16" x14ac:dyDescent="0.45">
      <c r="A307" s="311">
        <v>557304</v>
      </c>
      <c r="B307" s="311">
        <v>4</v>
      </c>
      <c r="C307" s="329" t="s">
        <v>345</v>
      </c>
      <c r="D307" s="313">
        <v>44683</v>
      </c>
      <c r="E307" s="314">
        <f t="shared" si="20"/>
        <v>11.857142857142858</v>
      </c>
      <c r="F307" s="315">
        <f t="shared" si="21"/>
        <v>27</v>
      </c>
      <c r="G307" s="364">
        <f t="shared" si="22"/>
        <v>11</v>
      </c>
      <c r="H307" s="166" t="s">
        <v>552</v>
      </c>
      <c r="I307" s="365">
        <v>524700</v>
      </c>
      <c r="J307" s="318">
        <v>23.6</v>
      </c>
      <c r="K307" s="318">
        <v>25.9</v>
      </c>
      <c r="L307" s="319">
        <v>3.7</v>
      </c>
      <c r="M307" s="319">
        <v>3</v>
      </c>
      <c r="N307" s="320"/>
      <c r="O307" s="321">
        <f t="shared" si="23"/>
        <v>9.745762711864403</v>
      </c>
      <c r="P307" s="322">
        <f t="shared" si="24"/>
        <v>16.650000000000002</v>
      </c>
    </row>
    <row r="308" spans="1:16" x14ac:dyDescent="0.45">
      <c r="A308" s="311">
        <v>557305</v>
      </c>
      <c r="B308" s="311">
        <v>0</v>
      </c>
      <c r="C308" s="331" t="s">
        <v>346</v>
      </c>
      <c r="D308" s="313">
        <v>44683</v>
      </c>
      <c r="E308" s="314">
        <f t="shared" si="20"/>
        <v>11.857142857142858</v>
      </c>
      <c r="F308" s="315">
        <f t="shared" si="21"/>
        <v>27</v>
      </c>
      <c r="G308" s="364">
        <f t="shared" si="22"/>
        <v>11</v>
      </c>
      <c r="H308" s="166" t="s">
        <v>552</v>
      </c>
      <c r="I308" s="365">
        <v>524701</v>
      </c>
      <c r="J308" s="318">
        <v>22.7</v>
      </c>
      <c r="K308" s="318">
        <v>25.6</v>
      </c>
      <c r="L308" s="319">
        <v>3.7</v>
      </c>
      <c r="M308" s="319">
        <v>2.8</v>
      </c>
      <c r="N308" s="320"/>
      <c r="O308" s="321">
        <f t="shared" si="23"/>
        <v>12.775330396475781</v>
      </c>
      <c r="P308" s="322">
        <f t="shared" si="24"/>
        <v>14.503999999999998</v>
      </c>
    </row>
    <row r="309" spans="1:16" x14ac:dyDescent="0.45">
      <c r="A309" s="311">
        <v>557306</v>
      </c>
      <c r="B309" s="311">
        <v>1</v>
      </c>
      <c r="C309" s="331" t="s">
        <v>346</v>
      </c>
      <c r="D309" s="313">
        <v>44683</v>
      </c>
      <c r="E309" s="314">
        <f t="shared" si="20"/>
        <v>11.857142857142858</v>
      </c>
      <c r="F309" s="315">
        <f t="shared" si="21"/>
        <v>27</v>
      </c>
      <c r="G309" s="364">
        <f t="shared" si="22"/>
        <v>11</v>
      </c>
      <c r="H309" s="166" t="s">
        <v>553</v>
      </c>
      <c r="I309" s="365">
        <v>524702</v>
      </c>
      <c r="J309" s="318">
        <v>22.4</v>
      </c>
      <c r="K309" s="318">
        <v>24.2</v>
      </c>
      <c r="L309" s="319">
        <v>5.8</v>
      </c>
      <c r="M309" s="319">
        <v>4.2</v>
      </c>
      <c r="N309" s="320"/>
      <c r="O309" s="321">
        <f t="shared" si="23"/>
        <v>8.0357142857142794</v>
      </c>
      <c r="P309" s="322">
        <f t="shared" si="24"/>
        <v>51.155999999999999</v>
      </c>
    </row>
    <row r="310" spans="1:16" x14ac:dyDescent="0.45">
      <c r="A310" s="311">
        <v>557308</v>
      </c>
      <c r="B310" s="311">
        <v>3</v>
      </c>
      <c r="C310" s="331" t="s">
        <v>346</v>
      </c>
      <c r="D310" s="313">
        <v>44683</v>
      </c>
      <c r="E310" s="314">
        <f t="shared" si="20"/>
        <v>11.857142857142858</v>
      </c>
      <c r="F310" s="315">
        <f t="shared" si="21"/>
        <v>27</v>
      </c>
      <c r="G310" s="364">
        <f t="shared" si="22"/>
        <v>11</v>
      </c>
      <c r="H310" s="366" t="s">
        <v>552</v>
      </c>
      <c r="I310" s="365">
        <v>524704</v>
      </c>
      <c r="J310" s="318">
        <v>22.9</v>
      </c>
      <c r="K310" s="318">
        <v>24.1</v>
      </c>
      <c r="L310" s="319">
        <v>6.1</v>
      </c>
      <c r="M310" s="319">
        <v>3.4</v>
      </c>
      <c r="N310" s="320"/>
      <c r="O310" s="321">
        <f t="shared" si="23"/>
        <v>5.2401746724890952</v>
      </c>
      <c r="P310" s="322">
        <f t="shared" si="24"/>
        <v>35.257999999999996</v>
      </c>
    </row>
    <row r="311" spans="1:16" x14ac:dyDescent="0.45">
      <c r="A311" s="367">
        <v>557309</v>
      </c>
      <c r="B311" s="367">
        <v>4</v>
      </c>
      <c r="C311" s="378" t="s">
        <v>346</v>
      </c>
      <c r="D311" s="313">
        <v>44683</v>
      </c>
      <c r="E311" s="314">
        <f t="shared" si="20"/>
        <v>11.857142857142858</v>
      </c>
      <c r="F311" s="315">
        <f t="shared" si="21"/>
        <v>27</v>
      </c>
      <c r="G311" s="364">
        <f t="shared" si="22"/>
        <v>11</v>
      </c>
      <c r="H311" s="166" t="s">
        <v>553</v>
      </c>
      <c r="I311" s="369">
        <v>524705</v>
      </c>
      <c r="J311" s="370">
        <v>22.1</v>
      </c>
      <c r="K311" s="370">
        <v>23.2</v>
      </c>
      <c r="L311" s="371">
        <v>3</v>
      </c>
      <c r="M311" s="371">
        <v>2.9</v>
      </c>
      <c r="N311" s="372"/>
      <c r="O311" s="373">
        <f t="shared" si="23"/>
        <v>4.977375565610842</v>
      </c>
      <c r="P311" s="374">
        <f t="shared" si="24"/>
        <v>12.614999999999998</v>
      </c>
    </row>
    <row r="312" spans="1:16" x14ac:dyDescent="0.45">
      <c r="A312" s="311">
        <v>557271</v>
      </c>
      <c r="B312" s="311">
        <v>1</v>
      </c>
      <c r="C312" s="312" t="s">
        <v>337</v>
      </c>
      <c r="D312" s="313">
        <v>44685</v>
      </c>
      <c r="E312" s="314">
        <f t="shared" si="20"/>
        <v>12.142857142857142</v>
      </c>
      <c r="F312" s="315">
        <f t="shared" si="21"/>
        <v>29</v>
      </c>
      <c r="G312" s="364">
        <f t="shared" si="22"/>
        <v>13</v>
      </c>
      <c r="H312" s="166" t="s">
        <v>552</v>
      </c>
      <c r="I312" s="365">
        <v>524678</v>
      </c>
      <c r="J312" s="318">
        <v>23.2</v>
      </c>
      <c r="K312" s="318">
        <v>23.3</v>
      </c>
      <c r="L312" s="319">
        <v>4.2</v>
      </c>
      <c r="M312" s="319">
        <v>3.8</v>
      </c>
      <c r="N312" s="320"/>
      <c r="O312" s="321">
        <f t="shared" si="23"/>
        <v>0.43103448275862988</v>
      </c>
      <c r="P312" s="322">
        <f t="shared" si="24"/>
        <v>30.323999999999998</v>
      </c>
    </row>
    <row r="313" spans="1:16" x14ac:dyDescent="0.45">
      <c r="A313" s="311">
        <v>557272</v>
      </c>
      <c r="B313" s="311">
        <v>2</v>
      </c>
      <c r="C313" s="312" t="s">
        <v>337</v>
      </c>
      <c r="D313" s="313">
        <v>44685</v>
      </c>
      <c r="E313" s="314">
        <f t="shared" si="20"/>
        <v>12.142857142857142</v>
      </c>
      <c r="F313" s="315">
        <f t="shared" si="21"/>
        <v>29</v>
      </c>
      <c r="G313" s="364">
        <f t="shared" si="22"/>
        <v>13</v>
      </c>
      <c r="H313" s="166" t="s">
        <v>553</v>
      </c>
      <c r="I313" s="365">
        <v>524679</v>
      </c>
      <c r="J313" s="318">
        <v>22.4</v>
      </c>
      <c r="K313" s="318">
        <v>23.4</v>
      </c>
      <c r="L313" s="319">
        <v>3.2</v>
      </c>
      <c r="M313" s="319">
        <v>3</v>
      </c>
      <c r="N313" s="320"/>
      <c r="O313" s="321">
        <f t="shared" si="23"/>
        <v>4.4642857142857206</v>
      </c>
      <c r="P313" s="322">
        <f t="shared" si="24"/>
        <v>14.400000000000002</v>
      </c>
    </row>
    <row r="314" spans="1:16" x14ac:dyDescent="0.45">
      <c r="A314" s="311">
        <v>557274</v>
      </c>
      <c r="B314" s="311">
        <v>4</v>
      </c>
      <c r="C314" s="312" t="s">
        <v>337</v>
      </c>
      <c r="D314" s="313">
        <v>44685</v>
      </c>
      <c r="E314" s="314">
        <f t="shared" si="20"/>
        <v>12.142857142857142</v>
      </c>
      <c r="F314" s="315">
        <f t="shared" si="21"/>
        <v>29</v>
      </c>
      <c r="G314" s="364">
        <f t="shared" si="22"/>
        <v>13</v>
      </c>
      <c r="H314" s="166" t="s">
        <v>553</v>
      </c>
      <c r="I314" s="365">
        <v>524681</v>
      </c>
      <c r="J314" s="318">
        <v>24.2</v>
      </c>
      <c r="K314" s="318">
        <v>25.1</v>
      </c>
      <c r="L314" s="371">
        <v>0</v>
      </c>
      <c r="M314" s="319">
        <v>0</v>
      </c>
      <c r="N314" s="320"/>
      <c r="O314" s="321">
        <f t="shared" si="23"/>
        <v>3.7190082644628086</v>
      </c>
      <c r="P314" s="322">
        <f t="shared" si="24"/>
        <v>0</v>
      </c>
    </row>
    <row r="315" spans="1:16" x14ac:dyDescent="0.45">
      <c r="A315" s="311">
        <v>557275</v>
      </c>
      <c r="B315" s="311">
        <v>0</v>
      </c>
      <c r="C315" s="327" t="s">
        <v>339</v>
      </c>
      <c r="D315" s="313">
        <v>44685</v>
      </c>
      <c r="E315" s="314">
        <f t="shared" si="20"/>
        <v>12.142857142857142</v>
      </c>
      <c r="F315" s="315">
        <f t="shared" si="21"/>
        <v>29</v>
      </c>
      <c r="G315" s="364">
        <f t="shared" si="22"/>
        <v>13</v>
      </c>
      <c r="H315" s="166" t="s">
        <v>553</v>
      </c>
      <c r="I315" s="365">
        <v>524682</v>
      </c>
      <c r="J315" s="318">
        <v>20.7</v>
      </c>
      <c r="K315" s="318">
        <v>22.6</v>
      </c>
      <c r="L315" s="371">
        <v>4.0999999999999996</v>
      </c>
      <c r="M315" s="319">
        <v>4</v>
      </c>
      <c r="N315" s="320"/>
      <c r="O315" s="321">
        <f t="shared" si="23"/>
        <v>9.1787439613526765</v>
      </c>
      <c r="P315" s="322">
        <f t="shared" si="24"/>
        <v>32.799999999999997</v>
      </c>
    </row>
    <row r="316" spans="1:16" x14ac:dyDescent="0.45">
      <c r="A316" s="311">
        <v>557276</v>
      </c>
      <c r="B316" s="311">
        <v>1</v>
      </c>
      <c r="C316" s="327" t="s">
        <v>339</v>
      </c>
      <c r="D316" s="313">
        <v>44685</v>
      </c>
      <c r="E316" s="314">
        <f t="shared" si="20"/>
        <v>12.142857142857142</v>
      </c>
      <c r="F316" s="315">
        <f t="shared" si="21"/>
        <v>29</v>
      </c>
      <c r="G316" s="364">
        <f t="shared" si="22"/>
        <v>13</v>
      </c>
      <c r="H316" s="166" t="s">
        <v>553</v>
      </c>
      <c r="I316" s="365">
        <v>524683</v>
      </c>
      <c r="J316" s="318">
        <v>21.8</v>
      </c>
      <c r="K316" s="318">
        <v>23.4</v>
      </c>
      <c r="L316" s="371">
        <v>3.3</v>
      </c>
      <c r="M316" s="319">
        <v>3</v>
      </c>
      <c r="N316" s="320"/>
      <c r="O316" s="321">
        <f t="shared" si="23"/>
        <v>7.3394495412844041</v>
      </c>
      <c r="P316" s="322">
        <f t="shared" si="24"/>
        <v>14.849999999999998</v>
      </c>
    </row>
    <row r="317" spans="1:16" x14ac:dyDescent="0.45">
      <c r="A317" s="311">
        <v>557277</v>
      </c>
      <c r="B317" s="311">
        <v>2</v>
      </c>
      <c r="C317" s="327" t="s">
        <v>339</v>
      </c>
      <c r="D317" s="313">
        <v>44685</v>
      </c>
      <c r="E317" s="314">
        <f t="shared" si="20"/>
        <v>12.142857142857142</v>
      </c>
      <c r="F317" s="315">
        <f t="shared" si="21"/>
        <v>29</v>
      </c>
      <c r="G317" s="364">
        <f t="shared" si="22"/>
        <v>13</v>
      </c>
      <c r="H317" s="166" t="s">
        <v>553</v>
      </c>
      <c r="I317" s="365">
        <v>524684</v>
      </c>
      <c r="J317" s="318">
        <v>24.6</v>
      </c>
      <c r="K317" s="318">
        <v>25</v>
      </c>
      <c r="L317" s="371">
        <v>5.6</v>
      </c>
      <c r="M317" s="319">
        <v>3.6</v>
      </c>
      <c r="N317" s="320"/>
      <c r="O317" s="321">
        <f t="shared" si="23"/>
        <v>1.6260162601625883</v>
      </c>
      <c r="P317" s="322">
        <f t="shared" si="24"/>
        <v>36.288000000000004</v>
      </c>
    </row>
    <row r="318" spans="1:16" x14ac:dyDescent="0.45">
      <c r="A318" s="311">
        <v>557278</v>
      </c>
      <c r="B318" s="311">
        <v>3</v>
      </c>
      <c r="C318" s="327" t="s">
        <v>339</v>
      </c>
      <c r="D318" s="313">
        <v>44685</v>
      </c>
      <c r="E318" s="314">
        <f t="shared" si="20"/>
        <v>12.142857142857142</v>
      </c>
      <c r="F318" s="315">
        <f t="shared" si="21"/>
        <v>29</v>
      </c>
      <c r="G318" s="364">
        <f t="shared" si="22"/>
        <v>13</v>
      </c>
      <c r="H318" s="166" t="s">
        <v>553</v>
      </c>
      <c r="I318" s="365">
        <v>524685</v>
      </c>
      <c r="J318" s="318">
        <v>22.6</v>
      </c>
      <c r="K318" s="318">
        <v>23.1</v>
      </c>
      <c r="L318" s="371">
        <v>4.3</v>
      </c>
      <c r="M318" s="319">
        <v>3.3</v>
      </c>
      <c r="N318" s="320"/>
      <c r="O318" s="321">
        <f t="shared" si="23"/>
        <v>2.2123893805309658</v>
      </c>
      <c r="P318" s="322">
        <f t="shared" si="24"/>
        <v>23.413499999999999</v>
      </c>
    </row>
    <row r="319" spans="1:16" x14ac:dyDescent="0.45">
      <c r="A319" s="311">
        <v>557279</v>
      </c>
      <c r="B319" s="311">
        <v>4</v>
      </c>
      <c r="C319" s="327" t="s">
        <v>339</v>
      </c>
      <c r="D319" s="313">
        <v>44685</v>
      </c>
      <c r="E319" s="314">
        <f t="shared" si="20"/>
        <v>12.142857142857142</v>
      </c>
      <c r="F319" s="315">
        <f t="shared" si="21"/>
        <v>29</v>
      </c>
      <c r="G319" s="364">
        <f t="shared" si="22"/>
        <v>13</v>
      </c>
      <c r="H319" s="166" t="s">
        <v>551</v>
      </c>
      <c r="I319" s="365">
        <v>524686</v>
      </c>
      <c r="J319" s="318">
        <v>23</v>
      </c>
      <c r="K319" s="318">
        <v>25.4</v>
      </c>
      <c r="L319" s="371">
        <v>0</v>
      </c>
      <c r="M319" s="319">
        <v>0</v>
      </c>
      <c r="N319" s="320"/>
      <c r="O319" s="321">
        <f t="shared" si="23"/>
        <v>10.434782608695636</v>
      </c>
      <c r="P319" s="322">
        <f t="shared" si="24"/>
        <v>0</v>
      </c>
    </row>
    <row r="320" spans="1:16" x14ac:dyDescent="0.45">
      <c r="A320" s="311">
        <v>557280</v>
      </c>
      <c r="B320" s="311">
        <v>0</v>
      </c>
      <c r="C320" s="328" t="s">
        <v>341</v>
      </c>
      <c r="D320" s="313">
        <v>44685</v>
      </c>
      <c r="E320" s="314">
        <f t="shared" si="20"/>
        <v>12.142857142857142</v>
      </c>
      <c r="F320" s="315">
        <f t="shared" si="21"/>
        <v>29</v>
      </c>
      <c r="G320" s="364">
        <f t="shared" si="22"/>
        <v>13</v>
      </c>
      <c r="H320" s="166" t="s">
        <v>553</v>
      </c>
      <c r="I320" s="365">
        <v>524687</v>
      </c>
      <c r="J320" s="318">
        <v>22.7</v>
      </c>
      <c r="K320" s="318">
        <v>23.2</v>
      </c>
      <c r="L320" s="371">
        <v>5.2</v>
      </c>
      <c r="M320" s="319">
        <v>4.9000000000000004</v>
      </c>
      <c r="N320" s="320"/>
      <c r="O320" s="321">
        <f t="shared" si="23"/>
        <v>2.2026431718061623</v>
      </c>
      <c r="P320" s="322">
        <f t="shared" si="24"/>
        <v>62.426000000000016</v>
      </c>
    </row>
    <row r="321" spans="1:16" x14ac:dyDescent="0.45">
      <c r="A321" s="311">
        <v>557284</v>
      </c>
      <c r="B321" s="311">
        <v>4</v>
      </c>
      <c r="C321" s="328" t="s">
        <v>341</v>
      </c>
      <c r="D321" s="313">
        <v>44685</v>
      </c>
      <c r="E321" s="314">
        <f t="shared" si="20"/>
        <v>12.142857142857142</v>
      </c>
      <c r="F321" s="315">
        <f t="shared" si="21"/>
        <v>29</v>
      </c>
      <c r="G321" s="364">
        <f t="shared" si="22"/>
        <v>13</v>
      </c>
      <c r="H321" s="166" t="s">
        <v>552</v>
      </c>
      <c r="I321" s="365">
        <v>524691</v>
      </c>
      <c r="J321" s="318">
        <v>23.3</v>
      </c>
      <c r="K321" s="318">
        <v>24</v>
      </c>
      <c r="L321" s="371">
        <v>4.5999999999999996</v>
      </c>
      <c r="M321" s="319">
        <v>4.0999999999999996</v>
      </c>
      <c r="N321" s="320"/>
      <c r="O321" s="321">
        <f t="shared" si="23"/>
        <v>3.0042918454935563</v>
      </c>
      <c r="P321" s="322">
        <f t="shared" si="24"/>
        <v>38.66299999999999</v>
      </c>
    </row>
    <row r="322" spans="1:16" x14ac:dyDescent="0.45">
      <c r="A322" s="311">
        <v>557286</v>
      </c>
      <c r="B322" s="311">
        <v>1</v>
      </c>
      <c r="C322" s="329" t="s">
        <v>342</v>
      </c>
      <c r="D322" s="313">
        <v>44685</v>
      </c>
      <c r="E322" s="314">
        <f t="shared" si="20"/>
        <v>12.142857142857142</v>
      </c>
      <c r="F322" s="315">
        <f t="shared" si="21"/>
        <v>29</v>
      </c>
      <c r="G322" s="364">
        <f t="shared" si="22"/>
        <v>13</v>
      </c>
      <c r="H322" s="166" t="s">
        <v>552</v>
      </c>
      <c r="I322" s="365">
        <v>524693</v>
      </c>
      <c r="J322" s="318">
        <v>22.2</v>
      </c>
      <c r="K322" s="318">
        <v>25</v>
      </c>
      <c r="L322" s="371">
        <v>5.7</v>
      </c>
      <c r="M322" s="319">
        <v>5.0999999999999996</v>
      </c>
      <c r="N322" s="320"/>
      <c r="O322" s="321">
        <f t="shared" si="23"/>
        <v>12.612612612612617</v>
      </c>
      <c r="P322" s="322">
        <f t="shared" si="24"/>
        <v>74.128500000000003</v>
      </c>
    </row>
    <row r="323" spans="1:16" x14ac:dyDescent="0.45">
      <c r="A323" s="311">
        <v>557287</v>
      </c>
      <c r="B323" s="311">
        <v>2</v>
      </c>
      <c r="C323" s="329" t="s">
        <v>342</v>
      </c>
      <c r="D323" s="313">
        <v>44685</v>
      </c>
      <c r="E323" s="314">
        <f t="shared" si="20"/>
        <v>12.142857142857142</v>
      </c>
      <c r="F323" s="315">
        <f t="shared" si="21"/>
        <v>29</v>
      </c>
      <c r="G323" s="364">
        <f t="shared" si="22"/>
        <v>13</v>
      </c>
      <c r="H323" s="166" t="s">
        <v>553</v>
      </c>
      <c r="I323" s="365">
        <v>524694</v>
      </c>
      <c r="J323" s="318">
        <v>23.7</v>
      </c>
      <c r="K323" s="318">
        <v>23.5</v>
      </c>
      <c r="L323" s="371">
        <v>4.0999999999999996</v>
      </c>
      <c r="M323" s="319">
        <v>3.9</v>
      </c>
      <c r="N323" s="320"/>
      <c r="O323" s="321">
        <f t="shared" si="23"/>
        <v>-0.84388185654008518</v>
      </c>
      <c r="P323" s="322">
        <f t="shared" si="24"/>
        <v>31.180499999999995</v>
      </c>
    </row>
    <row r="324" spans="1:16" x14ac:dyDescent="0.45">
      <c r="A324" s="311">
        <v>557288</v>
      </c>
      <c r="B324" s="311">
        <v>3</v>
      </c>
      <c r="C324" s="329" t="s">
        <v>342</v>
      </c>
      <c r="D324" s="313">
        <v>44685</v>
      </c>
      <c r="E324" s="314">
        <f t="shared" si="20"/>
        <v>12.142857142857142</v>
      </c>
      <c r="F324" s="315">
        <f t="shared" si="21"/>
        <v>29</v>
      </c>
      <c r="G324" s="364">
        <f t="shared" si="22"/>
        <v>13</v>
      </c>
      <c r="H324" s="166" t="s">
        <v>552</v>
      </c>
      <c r="I324" s="365">
        <v>524695</v>
      </c>
      <c r="J324" s="318">
        <v>21.1</v>
      </c>
      <c r="K324" s="318">
        <v>23.5</v>
      </c>
      <c r="L324" s="371">
        <v>6.2</v>
      </c>
      <c r="M324" s="319">
        <v>3.4</v>
      </c>
      <c r="N324" s="320"/>
      <c r="O324" s="321">
        <f t="shared" si="23"/>
        <v>11.374407582938373</v>
      </c>
      <c r="P324" s="322">
        <f t="shared" si="24"/>
        <v>35.835999999999999</v>
      </c>
    </row>
    <row r="325" spans="1:16" x14ac:dyDescent="0.45">
      <c r="A325" s="311">
        <v>557290</v>
      </c>
      <c r="B325" s="311">
        <v>0</v>
      </c>
      <c r="C325" s="330" t="s">
        <v>343</v>
      </c>
      <c r="D325" s="313">
        <v>44685</v>
      </c>
      <c r="E325" s="314">
        <f t="shared" si="20"/>
        <v>12.142857142857142</v>
      </c>
      <c r="F325" s="315">
        <f t="shared" si="21"/>
        <v>29</v>
      </c>
      <c r="G325" s="364">
        <f t="shared" si="22"/>
        <v>13</v>
      </c>
      <c r="H325" s="166" t="s">
        <v>553</v>
      </c>
      <c r="I325" s="365">
        <v>524697</v>
      </c>
      <c r="J325" s="318">
        <v>24</v>
      </c>
      <c r="K325" s="318">
        <v>24.5</v>
      </c>
      <c r="L325" s="319">
        <v>4.2</v>
      </c>
      <c r="M325" s="319">
        <v>3.1</v>
      </c>
      <c r="N325" s="320"/>
      <c r="O325" s="321">
        <f t="shared" si="23"/>
        <v>2.0833333333333259</v>
      </c>
      <c r="P325" s="322">
        <f t="shared" si="24"/>
        <v>20.181000000000001</v>
      </c>
    </row>
    <row r="326" spans="1:16" x14ac:dyDescent="0.45">
      <c r="A326" s="311">
        <v>557291</v>
      </c>
      <c r="B326" s="311">
        <v>1</v>
      </c>
      <c r="C326" s="330" t="s">
        <v>343</v>
      </c>
      <c r="D326" s="313">
        <v>44685</v>
      </c>
      <c r="E326" s="314">
        <f t="shared" si="20"/>
        <v>12.142857142857142</v>
      </c>
      <c r="F326" s="315">
        <f t="shared" si="21"/>
        <v>29</v>
      </c>
      <c r="G326" s="364">
        <f t="shared" si="22"/>
        <v>13</v>
      </c>
      <c r="H326" s="166" t="s">
        <v>552</v>
      </c>
      <c r="I326" s="365">
        <v>524698</v>
      </c>
      <c r="J326" s="318">
        <v>23.5</v>
      </c>
      <c r="K326" s="318">
        <v>25</v>
      </c>
      <c r="L326" s="319">
        <v>0</v>
      </c>
      <c r="M326" s="319">
        <v>0</v>
      </c>
      <c r="N326" s="320"/>
      <c r="O326" s="321">
        <f t="shared" si="23"/>
        <v>6.3829787234042534</v>
      </c>
      <c r="P326" s="322">
        <f t="shared" si="24"/>
        <v>0</v>
      </c>
    </row>
    <row r="327" spans="1:16" x14ac:dyDescent="0.45">
      <c r="A327" s="311">
        <v>557292</v>
      </c>
      <c r="B327" s="311">
        <v>2</v>
      </c>
      <c r="C327" s="330" t="s">
        <v>343</v>
      </c>
      <c r="D327" s="313">
        <v>44685</v>
      </c>
      <c r="E327" s="314">
        <f t="shared" si="20"/>
        <v>12.142857142857142</v>
      </c>
      <c r="F327" s="315">
        <f t="shared" si="21"/>
        <v>29</v>
      </c>
      <c r="G327" s="364">
        <f t="shared" si="22"/>
        <v>13</v>
      </c>
      <c r="H327" s="166" t="s">
        <v>551</v>
      </c>
      <c r="I327" s="365">
        <v>524699</v>
      </c>
      <c r="J327" s="318">
        <v>27.3</v>
      </c>
      <c r="K327" s="318">
        <v>29</v>
      </c>
      <c r="L327" s="319">
        <v>4.4000000000000004</v>
      </c>
      <c r="M327" s="319">
        <v>3.9</v>
      </c>
      <c r="N327" s="320"/>
      <c r="O327" s="321">
        <f t="shared" si="23"/>
        <v>6.2271062271062272</v>
      </c>
      <c r="P327" s="322">
        <f t="shared" si="24"/>
        <v>33.461999999999996</v>
      </c>
    </row>
    <row r="328" spans="1:16" x14ac:dyDescent="0.45">
      <c r="A328" s="311">
        <v>557293</v>
      </c>
      <c r="B328" s="311">
        <v>3</v>
      </c>
      <c r="C328" s="330" t="s">
        <v>343</v>
      </c>
      <c r="D328" s="313">
        <v>44685</v>
      </c>
      <c r="E328" s="314">
        <f t="shared" si="20"/>
        <v>12.142857142857142</v>
      </c>
      <c r="F328" s="315">
        <f t="shared" si="21"/>
        <v>29</v>
      </c>
      <c r="G328" s="364">
        <f t="shared" si="22"/>
        <v>13</v>
      </c>
      <c r="H328" s="166" t="s">
        <v>552</v>
      </c>
      <c r="I328" s="365">
        <v>524700</v>
      </c>
      <c r="J328" s="318">
        <v>23.2</v>
      </c>
      <c r="K328" s="318">
        <v>23</v>
      </c>
      <c r="L328" s="319">
        <v>0</v>
      </c>
      <c r="M328" s="319">
        <v>0</v>
      </c>
      <c r="N328" s="320"/>
      <c r="O328" s="321">
        <f t="shared" si="23"/>
        <v>-0.86206896551723755</v>
      </c>
      <c r="P328" s="322">
        <f t="shared" si="24"/>
        <v>0</v>
      </c>
    </row>
    <row r="329" spans="1:16" x14ac:dyDescent="0.45">
      <c r="A329" s="311">
        <v>557294</v>
      </c>
      <c r="B329" s="311">
        <v>4</v>
      </c>
      <c r="C329" s="330" t="s">
        <v>343</v>
      </c>
      <c r="D329" s="313">
        <v>44685</v>
      </c>
      <c r="E329" s="314">
        <f t="shared" si="20"/>
        <v>12.142857142857142</v>
      </c>
      <c r="F329" s="315">
        <f t="shared" si="21"/>
        <v>29</v>
      </c>
      <c r="G329" s="364">
        <f t="shared" si="22"/>
        <v>13</v>
      </c>
      <c r="H329" s="166" t="s">
        <v>551</v>
      </c>
      <c r="I329" s="365">
        <v>524701</v>
      </c>
      <c r="J329" s="318">
        <v>26.5</v>
      </c>
      <c r="K329" s="318">
        <v>26.5</v>
      </c>
      <c r="L329" s="319">
        <v>4.9000000000000004</v>
      </c>
      <c r="M329" s="319">
        <v>4.7</v>
      </c>
      <c r="N329" s="320"/>
      <c r="O329" s="321">
        <f t="shared" si="23"/>
        <v>0</v>
      </c>
      <c r="P329" s="322">
        <f t="shared" si="24"/>
        <v>54.120500000000007</v>
      </c>
    </row>
    <row r="330" spans="1:16" x14ac:dyDescent="0.45">
      <c r="A330" s="311">
        <v>557295</v>
      </c>
      <c r="B330" s="311">
        <v>0</v>
      </c>
      <c r="C330" s="331" t="s">
        <v>344</v>
      </c>
      <c r="D330" s="313">
        <v>44685</v>
      </c>
      <c r="E330" s="314">
        <f t="shared" si="20"/>
        <v>12.142857142857142</v>
      </c>
      <c r="F330" s="315">
        <f t="shared" si="21"/>
        <v>29</v>
      </c>
      <c r="G330" s="364">
        <f t="shared" si="22"/>
        <v>13</v>
      </c>
      <c r="H330" s="166" t="s">
        <v>551</v>
      </c>
      <c r="I330" s="365">
        <v>524702</v>
      </c>
      <c r="J330" s="318">
        <v>23.9</v>
      </c>
      <c r="K330" s="318">
        <v>24.5</v>
      </c>
      <c r="L330" s="319">
        <v>3.9</v>
      </c>
      <c r="M330" s="319">
        <v>3.4</v>
      </c>
      <c r="N330" s="320"/>
      <c r="O330" s="321">
        <f t="shared" si="23"/>
        <v>2.5104602510460206</v>
      </c>
      <c r="P330" s="322">
        <f t="shared" si="24"/>
        <v>22.541999999999998</v>
      </c>
    </row>
    <row r="331" spans="1:16" x14ac:dyDescent="0.45">
      <c r="A331" s="311">
        <v>557299</v>
      </c>
      <c r="B331" s="311">
        <v>4</v>
      </c>
      <c r="C331" s="331" t="s">
        <v>344</v>
      </c>
      <c r="D331" s="313">
        <v>44685</v>
      </c>
      <c r="E331" s="314">
        <f t="shared" si="20"/>
        <v>12.142857142857142</v>
      </c>
      <c r="F331" s="315">
        <f t="shared" si="21"/>
        <v>29</v>
      </c>
      <c r="G331" s="364">
        <f t="shared" si="22"/>
        <v>13</v>
      </c>
      <c r="H331" s="166" t="s">
        <v>553</v>
      </c>
      <c r="I331" s="365">
        <v>524706</v>
      </c>
      <c r="J331" s="318">
        <v>25.1</v>
      </c>
      <c r="K331" s="318">
        <v>25.5</v>
      </c>
      <c r="L331" s="319">
        <v>4.5</v>
      </c>
      <c r="M331" s="319">
        <v>3</v>
      </c>
      <c r="N331" s="320"/>
      <c r="O331" s="321">
        <f t="shared" si="23"/>
        <v>1.5936254980079667</v>
      </c>
      <c r="P331" s="322">
        <f t="shared" si="24"/>
        <v>20.25</v>
      </c>
    </row>
    <row r="332" spans="1:16" x14ac:dyDescent="0.45">
      <c r="A332" s="311">
        <v>557301</v>
      </c>
      <c r="B332" s="311">
        <v>1</v>
      </c>
      <c r="C332" s="329" t="s">
        <v>345</v>
      </c>
      <c r="D332" s="313">
        <v>44685</v>
      </c>
      <c r="E332" s="314">
        <f t="shared" si="20"/>
        <v>12.142857142857142</v>
      </c>
      <c r="F332" s="315">
        <f t="shared" si="21"/>
        <v>29</v>
      </c>
      <c r="G332" s="364">
        <f t="shared" si="22"/>
        <v>13</v>
      </c>
      <c r="H332" s="166" t="s">
        <v>552</v>
      </c>
      <c r="I332" s="365">
        <v>524697</v>
      </c>
      <c r="J332" s="318">
        <v>22.9</v>
      </c>
      <c r="K332" s="318">
        <v>24.5</v>
      </c>
      <c r="L332" s="319">
        <v>0</v>
      </c>
      <c r="M332" s="319">
        <v>0</v>
      </c>
      <c r="N332" s="320"/>
      <c r="O332" s="321">
        <f t="shared" si="23"/>
        <v>6.9868995633187936</v>
      </c>
      <c r="P332" s="322">
        <f t="shared" si="24"/>
        <v>0</v>
      </c>
    </row>
    <row r="333" spans="1:16" x14ac:dyDescent="0.45">
      <c r="A333" s="311">
        <v>557302</v>
      </c>
      <c r="B333" s="311">
        <v>2</v>
      </c>
      <c r="C333" s="329" t="s">
        <v>345</v>
      </c>
      <c r="D333" s="313">
        <v>44685</v>
      </c>
      <c r="E333" s="314">
        <f t="shared" si="20"/>
        <v>12.142857142857142</v>
      </c>
      <c r="F333" s="315">
        <f t="shared" si="21"/>
        <v>29</v>
      </c>
      <c r="G333" s="364">
        <f t="shared" si="22"/>
        <v>13</v>
      </c>
      <c r="H333" s="166" t="s">
        <v>552</v>
      </c>
      <c r="I333" s="365">
        <v>524698</v>
      </c>
      <c r="J333" s="318">
        <v>24.3</v>
      </c>
      <c r="K333" s="318">
        <v>24</v>
      </c>
      <c r="L333" s="319">
        <v>4.7</v>
      </c>
      <c r="M333" s="319">
        <v>3.5</v>
      </c>
      <c r="N333" s="320"/>
      <c r="O333" s="321">
        <f t="shared" si="23"/>
        <v>-1.2345679012345734</v>
      </c>
      <c r="P333" s="322">
        <f t="shared" si="24"/>
        <v>28.787499999999998</v>
      </c>
    </row>
    <row r="334" spans="1:16" x14ac:dyDescent="0.45">
      <c r="A334" s="311">
        <v>557304</v>
      </c>
      <c r="B334" s="311">
        <v>4</v>
      </c>
      <c r="C334" s="329" t="s">
        <v>345</v>
      </c>
      <c r="D334" s="313">
        <v>44685</v>
      </c>
      <c r="E334" s="314">
        <f t="shared" si="20"/>
        <v>12.142857142857142</v>
      </c>
      <c r="F334" s="315">
        <f t="shared" si="21"/>
        <v>29</v>
      </c>
      <c r="G334" s="364">
        <f t="shared" si="22"/>
        <v>13</v>
      </c>
      <c r="H334" s="166" t="s">
        <v>552</v>
      </c>
      <c r="I334" s="365">
        <v>524700</v>
      </c>
      <c r="J334" s="318">
        <v>23.6</v>
      </c>
      <c r="K334" s="318">
        <v>26.3</v>
      </c>
      <c r="L334" s="319">
        <v>0</v>
      </c>
      <c r="M334" s="319">
        <v>0</v>
      </c>
      <c r="N334" s="320"/>
      <c r="O334" s="321">
        <f t="shared" si="23"/>
        <v>11.440677966101687</v>
      </c>
      <c r="P334" s="322">
        <f t="shared" si="24"/>
        <v>0</v>
      </c>
    </row>
    <row r="335" spans="1:16" x14ac:dyDescent="0.45">
      <c r="A335" s="311">
        <v>557305</v>
      </c>
      <c r="B335" s="311">
        <v>0</v>
      </c>
      <c r="C335" s="331" t="s">
        <v>346</v>
      </c>
      <c r="D335" s="313">
        <v>44685</v>
      </c>
      <c r="E335" s="314">
        <f t="shared" si="20"/>
        <v>12.142857142857142</v>
      </c>
      <c r="F335" s="315">
        <f t="shared" si="21"/>
        <v>29</v>
      </c>
      <c r="G335" s="364">
        <f t="shared" si="22"/>
        <v>13</v>
      </c>
      <c r="H335" s="166" t="s">
        <v>552</v>
      </c>
      <c r="I335" s="365">
        <v>524701</v>
      </c>
      <c r="J335" s="318">
        <v>22.7</v>
      </c>
      <c r="K335" s="318">
        <v>25</v>
      </c>
      <c r="L335" s="319">
        <v>0</v>
      </c>
      <c r="M335" s="319">
        <v>0</v>
      </c>
      <c r="N335" s="320"/>
      <c r="O335" s="321">
        <f t="shared" si="23"/>
        <v>10.132158590308382</v>
      </c>
      <c r="P335" s="322">
        <f t="shared" si="24"/>
        <v>0</v>
      </c>
    </row>
    <row r="336" spans="1:16" x14ac:dyDescent="0.45">
      <c r="A336" s="311">
        <v>557306</v>
      </c>
      <c r="B336" s="311">
        <v>1</v>
      </c>
      <c r="C336" s="331" t="s">
        <v>346</v>
      </c>
      <c r="D336" s="313">
        <v>44685</v>
      </c>
      <c r="E336" s="314">
        <f t="shared" si="20"/>
        <v>12.142857142857142</v>
      </c>
      <c r="F336" s="315">
        <f t="shared" si="21"/>
        <v>29</v>
      </c>
      <c r="G336" s="364">
        <f t="shared" si="22"/>
        <v>13</v>
      </c>
      <c r="H336" s="166" t="s">
        <v>553</v>
      </c>
      <c r="I336" s="365">
        <v>524702</v>
      </c>
      <c r="J336" s="318">
        <v>22.4</v>
      </c>
      <c r="K336" s="318">
        <v>24.5</v>
      </c>
      <c r="L336" s="319">
        <v>3.5</v>
      </c>
      <c r="M336" s="319">
        <v>3.2</v>
      </c>
      <c r="N336" s="320"/>
      <c r="O336" s="321">
        <f t="shared" si="23"/>
        <v>9.375</v>
      </c>
      <c r="P336" s="322">
        <f t="shared" si="24"/>
        <v>17.920000000000002</v>
      </c>
    </row>
    <row r="337" spans="1:16" x14ac:dyDescent="0.45">
      <c r="A337" s="311">
        <v>557308</v>
      </c>
      <c r="B337" s="311">
        <v>3</v>
      </c>
      <c r="C337" s="331" t="s">
        <v>346</v>
      </c>
      <c r="D337" s="313">
        <v>44685</v>
      </c>
      <c r="E337" s="314">
        <f t="shared" si="20"/>
        <v>12.142857142857142</v>
      </c>
      <c r="F337" s="315">
        <f t="shared" si="21"/>
        <v>29</v>
      </c>
      <c r="G337" s="364">
        <f t="shared" si="22"/>
        <v>13</v>
      </c>
      <c r="H337" s="166" t="s">
        <v>552</v>
      </c>
      <c r="I337" s="365">
        <v>524704</v>
      </c>
      <c r="J337" s="318">
        <v>22.9</v>
      </c>
      <c r="K337" s="318">
        <v>24.5</v>
      </c>
      <c r="L337" s="319">
        <v>7.1</v>
      </c>
      <c r="M337" s="319">
        <v>4.0999999999999996</v>
      </c>
      <c r="N337" s="320"/>
      <c r="O337" s="321">
        <f t="shared" si="23"/>
        <v>6.9868995633187936</v>
      </c>
      <c r="P337" s="322">
        <f t="shared" si="24"/>
        <v>59.675499999999985</v>
      </c>
    </row>
    <row r="338" spans="1:16" x14ac:dyDescent="0.45">
      <c r="A338" s="311">
        <v>557309</v>
      </c>
      <c r="B338" s="311">
        <v>4</v>
      </c>
      <c r="C338" s="331" t="s">
        <v>346</v>
      </c>
      <c r="D338" s="313">
        <v>44685</v>
      </c>
      <c r="E338" s="314">
        <f t="shared" si="20"/>
        <v>12.142857142857142</v>
      </c>
      <c r="F338" s="315">
        <f t="shared" si="21"/>
        <v>29</v>
      </c>
      <c r="G338" s="364">
        <f t="shared" si="22"/>
        <v>13</v>
      </c>
      <c r="H338" s="166" t="s">
        <v>553</v>
      </c>
      <c r="I338" s="365">
        <v>524705</v>
      </c>
      <c r="J338" s="318">
        <v>22.1</v>
      </c>
      <c r="K338" s="318">
        <v>23</v>
      </c>
      <c r="L338" s="319">
        <v>3</v>
      </c>
      <c r="M338" s="319">
        <v>3</v>
      </c>
      <c r="N338" s="320"/>
      <c r="O338" s="321">
        <f t="shared" si="23"/>
        <v>4.0723981900452344</v>
      </c>
      <c r="P338" s="322">
        <f t="shared" si="24"/>
        <v>13.5</v>
      </c>
    </row>
    <row r="339" spans="1:16" x14ac:dyDescent="0.45">
      <c r="A339" s="311">
        <v>557271</v>
      </c>
      <c r="B339" s="311">
        <v>1</v>
      </c>
      <c r="C339" s="312" t="s">
        <v>337</v>
      </c>
      <c r="D339" s="313">
        <v>44687</v>
      </c>
      <c r="E339" s="314">
        <f t="shared" si="20"/>
        <v>12.428571428571429</v>
      </c>
      <c r="F339" s="315">
        <f t="shared" si="21"/>
        <v>31</v>
      </c>
      <c r="G339" s="364">
        <f t="shared" si="22"/>
        <v>15</v>
      </c>
      <c r="H339" s="166" t="s">
        <v>552</v>
      </c>
      <c r="I339" s="365">
        <v>524678</v>
      </c>
      <c r="J339" s="318">
        <v>23.2</v>
      </c>
      <c r="K339" s="318">
        <v>23.7</v>
      </c>
      <c r="L339" s="319">
        <v>5.3</v>
      </c>
      <c r="M339" s="319">
        <v>4.3</v>
      </c>
      <c r="N339" s="320"/>
      <c r="O339" s="321">
        <f t="shared" si="23"/>
        <v>2.155172413793105</v>
      </c>
      <c r="P339" s="322">
        <f t="shared" si="24"/>
        <v>48.998499999999993</v>
      </c>
    </row>
    <row r="340" spans="1:16" x14ac:dyDescent="0.45">
      <c r="A340" s="311">
        <v>557272</v>
      </c>
      <c r="B340" s="311">
        <v>2</v>
      </c>
      <c r="C340" s="312" t="s">
        <v>337</v>
      </c>
      <c r="D340" s="313">
        <v>44687</v>
      </c>
      <c r="E340" s="314">
        <f t="shared" si="20"/>
        <v>12.428571428571429</v>
      </c>
      <c r="F340" s="315">
        <f t="shared" si="21"/>
        <v>31</v>
      </c>
      <c r="G340" s="364">
        <f t="shared" si="22"/>
        <v>15</v>
      </c>
      <c r="H340" s="166" t="s">
        <v>553</v>
      </c>
      <c r="I340" s="365">
        <v>524679</v>
      </c>
      <c r="J340" s="318">
        <v>22.4</v>
      </c>
      <c r="K340" s="318">
        <v>23.3</v>
      </c>
      <c r="L340" s="319">
        <v>3.5</v>
      </c>
      <c r="M340" s="319">
        <v>3.4</v>
      </c>
      <c r="N340" s="320"/>
      <c r="O340" s="321">
        <f t="shared" si="23"/>
        <v>4.0178571428571619</v>
      </c>
      <c r="P340" s="322">
        <f t="shared" si="24"/>
        <v>20.23</v>
      </c>
    </row>
    <row r="341" spans="1:16" x14ac:dyDescent="0.45">
      <c r="A341" s="311">
        <v>557274</v>
      </c>
      <c r="B341" s="311">
        <v>4</v>
      </c>
      <c r="C341" s="312" t="s">
        <v>337</v>
      </c>
      <c r="D341" s="313">
        <v>44687</v>
      </c>
      <c r="E341" s="314">
        <f t="shared" si="20"/>
        <v>12.428571428571429</v>
      </c>
      <c r="F341" s="315">
        <f t="shared" si="21"/>
        <v>31</v>
      </c>
      <c r="G341" s="364">
        <f t="shared" si="22"/>
        <v>15</v>
      </c>
      <c r="H341" s="166" t="s">
        <v>553</v>
      </c>
      <c r="I341" s="365">
        <v>524681</v>
      </c>
      <c r="J341" s="318">
        <v>24.2</v>
      </c>
      <c r="K341" s="318">
        <v>24.5</v>
      </c>
      <c r="L341" s="319">
        <v>5.4</v>
      </c>
      <c r="M341" s="319">
        <v>2.9</v>
      </c>
      <c r="N341" s="320"/>
      <c r="O341" s="321">
        <f t="shared" si="23"/>
        <v>1.2396694214876103</v>
      </c>
      <c r="P341" s="322">
        <f t="shared" si="24"/>
        <v>22.707000000000001</v>
      </c>
    </row>
    <row r="342" spans="1:16" x14ac:dyDescent="0.45">
      <c r="A342" s="311">
        <v>557275</v>
      </c>
      <c r="B342" s="311">
        <v>0</v>
      </c>
      <c r="C342" s="327" t="s">
        <v>339</v>
      </c>
      <c r="D342" s="313">
        <v>44687</v>
      </c>
      <c r="E342" s="314">
        <f t="shared" si="20"/>
        <v>12.428571428571429</v>
      </c>
      <c r="F342" s="315">
        <f t="shared" si="21"/>
        <v>31</v>
      </c>
      <c r="G342" s="364">
        <f t="shared" si="22"/>
        <v>15</v>
      </c>
      <c r="H342" s="166" t="s">
        <v>553</v>
      </c>
      <c r="I342" s="365">
        <v>524682</v>
      </c>
      <c r="J342" s="318">
        <v>20.7</v>
      </c>
      <c r="K342" s="318">
        <v>22.6</v>
      </c>
      <c r="L342" s="319">
        <v>4.2</v>
      </c>
      <c r="M342" s="319">
        <v>3.4</v>
      </c>
      <c r="N342" s="320"/>
      <c r="O342" s="321">
        <f t="shared" si="23"/>
        <v>9.1787439613526765</v>
      </c>
      <c r="P342" s="322">
        <f t="shared" si="24"/>
        <v>24.276</v>
      </c>
    </row>
    <row r="343" spans="1:16" x14ac:dyDescent="0.45">
      <c r="A343" s="311">
        <v>557276</v>
      </c>
      <c r="B343" s="311">
        <v>1</v>
      </c>
      <c r="C343" s="327" t="s">
        <v>339</v>
      </c>
      <c r="D343" s="313">
        <v>44687</v>
      </c>
      <c r="E343" s="314">
        <f t="shared" si="20"/>
        <v>12.428571428571429</v>
      </c>
      <c r="F343" s="315">
        <f t="shared" si="21"/>
        <v>31</v>
      </c>
      <c r="G343" s="364">
        <f t="shared" si="22"/>
        <v>15</v>
      </c>
      <c r="H343" s="166" t="s">
        <v>553</v>
      </c>
      <c r="I343" s="365">
        <v>524683</v>
      </c>
      <c r="J343" s="318">
        <v>21.8</v>
      </c>
      <c r="K343" s="318">
        <v>23.2</v>
      </c>
      <c r="L343" s="319">
        <v>8.6</v>
      </c>
      <c r="M343" s="319">
        <v>4</v>
      </c>
      <c r="N343" s="320"/>
      <c r="O343" s="321">
        <f t="shared" si="23"/>
        <v>6.4220183486238369</v>
      </c>
      <c r="P343" s="322">
        <f t="shared" si="24"/>
        <v>68.8</v>
      </c>
    </row>
    <row r="344" spans="1:16" x14ac:dyDescent="0.45">
      <c r="A344" s="311">
        <v>557277</v>
      </c>
      <c r="B344" s="311">
        <v>2</v>
      </c>
      <c r="C344" s="327" t="s">
        <v>339</v>
      </c>
      <c r="D344" s="313">
        <v>44687</v>
      </c>
      <c r="E344" s="314">
        <f t="shared" si="20"/>
        <v>12.428571428571429</v>
      </c>
      <c r="F344" s="315">
        <f t="shared" si="21"/>
        <v>31</v>
      </c>
      <c r="G344" s="364">
        <f t="shared" si="22"/>
        <v>15</v>
      </c>
      <c r="H344" s="166" t="s">
        <v>553</v>
      </c>
      <c r="I344" s="365">
        <v>524684</v>
      </c>
      <c r="J344" s="318">
        <v>24.6</v>
      </c>
      <c r="K344" s="318">
        <v>26</v>
      </c>
      <c r="L344" s="319">
        <v>5.3</v>
      </c>
      <c r="M344" s="319">
        <v>3.8</v>
      </c>
      <c r="N344" s="320"/>
      <c r="O344" s="321">
        <f t="shared" si="23"/>
        <v>5.6910569105691033</v>
      </c>
      <c r="P344" s="322">
        <f t="shared" si="24"/>
        <v>38.265999999999991</v>
      </c>
    </row>
    <row r="345" spans="1:16" x14ac:dyDescent="0.45">
      <c r="A345" s="311">
        <v>557278</v>
      </c>
      <c r="B345" s="311">
        <v>3</v>
      </c>
      <c r="C345" s="327" t="s">
        <v>339</v>
      </c>
      <c r="D345" s="313">
        <v>44687</v>
      </c>
      <c r="E345" s="314">
        <f t="shared" si="20"/>
        <v>12.428571428571429</v>
      </c>
      <c r="F345" s="315">
        <f t="shared" si="21"/>
        <v>31</v>
      </c>
      <c r="G345" s="364">
        <f t="shared" si="22"/>
        <v>15</v>
      </c>
      <c r="H345" s="375" t="s">
        <v>553</v>
      </c>
      <c r="I345" s="311">
        <v>524685</v>
      </c>
      <c r="J345" s="318">
        <v>22.6</v>
      </c>
      <c r="K345" s="318">
        <v>23</v>
      </c>
      <c r="L345" s="319">
        <v>5.6</v>
      </c>
      <c r="M345" s="319">
        <v>4.9000000000000004</v>
      </c>
      <c r="N345" s="320"/>
      <c r="O345" s="321">
        <f t="shared" si="23"/>
        <v>1.7699115044247815</v>
      </c>
      <c r="P345" s="322">
        <f t="shared" si="24"/>
        <v>67.228000000000009</v>
      </c>
    </row>
    <row r="346" spans="1:16" x14ac:dyDescent="0.45">
      <c r="A346" s="311">
        <v>557279</v>
      </c>
      <c r="B346" s="311">
        <v>4</v>
      </c>
      <c r="C346" s="327" t="s">
        <v>339</v>
      </c>
      <c r="D346" s="313">
        <v>44687</v>
      </c>
      <c r="E346" s="314">
        <f t="shared" si="20"/>
        <v>12.428571428571429</v>
      </c>
      <c r="F346" s="315">
        <f t="shared" si="21"/>
        <v>31</v>
      </c>
      <c r="G346" s="364">
        <f t="shared" si="22"/>
        <v>15</v>
      </c>
      <c r="H346" s="166" t="s">
        <v>551</v>
      </c>
      <c r="I346" s="365">
        <v>524686</v>
      </c>
      <c r="J346" s="318">
        <v>23</v>
      </c>
      <c r="K346" s="318">
        <v>25.6</v>
      </c>
      <c r="L346" s="319">
        <v>5.8</v>
      </c>
      <c r="M346" s="319">
        <v>3.8</v>
      </c>
      <c r="N346" s="320"/>
      <c r="O346" s="321">
        <f t="shared" si="23"/>
        <v>11.304347826086957</v>
      </c>
      <c r="P346" s="322">
        <f t="shared" si="24"/>
        <v>41.875999999999998</v>
      </c>
    </row>
    <row r="347" spans="1:16" x14ac:dyDescent="0.45">
      <c r="A347" s="311">
        <v>557280</v>
      </c>
      <c r="B347" s="311">
        <v>0</v>
      </c>
      <c r="C347" s="328" t="s">
        <v>341</v>
      </c>
      <c r="D347" s="313">
        <v>44687</v>
      </c>
      <c r="E347" s="314">
        <f t="shared" si="20"/>
        <v>12.428571428571429</v>
      </c>
      <c r="F347" s="315">
        <f t="shared" si="21"/>
        <v>31</v>
      </c>
      <c r="G347" s="364">
        <f t="shared" si="22"/>
        <v>15</v>
      </c>
      <c r="H347" s="166" t="s">
        <v>553</v>
      </c>
      <c r="I347" s="365">
        <v>524687</v>
      </c>
      <c r="J347" s="318">
        <v>22.7</v>
      </c>
      <c r="K347" s="318">
        <v>23.8</v>
      </c>
      <c r="L347" s="319">
        <v>8.6</v>
      </c>
      <c r="M347" s="319">
        <v>5.6</v>
      </c>
      <c r="N347" s="320"/>
      <c r="O347" s="321">
        <f t="shared" si="23"/>
        <v>4.8458149779735837</v>
      </c>
      <c r="P347" s="322">
        <f t="shared" si="24"/>
        <v>134.84799999999998</v>
      </c>
    </row>
    <row r="348" spans="1:16" x14ac:dyDescent="0.45">
      <c r="A348" s="311">
        <v>557284</v>
      </c>
      <c r="B348" s="311">
        <v>4</v>
      </c>
      <c r="C348" s="328" t="s">
        <v>341</v>
      </c>
      <c r="D348" s="313">
        <v>44687</v>
      </c>
      <c r="E348" s="314">
        <f t="shared" si="20"/>
        <v>12.428571428571429</v>
      </c>
      <c r="F348" s="315">
        <f t="shared" si="21"/>
        <v>31</v>
      </c>
      <c r="G348" s="364">
        <f t="shared" si="22"/>
        <v>15</v>
      </c>
      <c r="H348" s="166" t="s">
        <v>552</v>
      </c>
      <c r="I348" s="365">
        <v>524691</v>
      </c>
      <c r="J348" s="318">
        <v>23.3</v>
      </c>
      <c r="K348" s="318">
        <v>24</v>
      </c>
      <c r="L348" s="319">
        <v>5.4</v>
      </c>
      <c r="M348" s="319">
        <v>4.2</v>
      </c>
      <c r="N348" s="320"/>
      <c r="O348" s="321">
        <f t="shared" si="23"/>
        <v>3.0042918454935563</v>
      </c>
      <c r="P348" s="322">
        <f t="shared" si="24"/>
        <v>47.628000000000007</v>
      </c>
    </row>
    <row r="349" spans="1:16" x14ac:dyDescent="0.45">
      <c r="A349" s="311">
        <v>557286</v>
      </c>
      <c r="B349" s="311">
        <v>1</v>
      </c>
      <c r="C349" s="329" t="s">
        <v>342</v>
      </c>
      <c r="D349" s="313">
        <v>44687</v>
      </c>
      <c r="E349" s="314">
        <f t="shared" si="20"/>
        <v>12.428571428571429</v>
      </c>
      <c r="F349" s="315">
        <f t="shared" si="21"/>
        <v>31</v>
      </c>
      <c r="G349" s="364">
        <f t="shared" si="22"/>
        <v>15</v>
      </c>
      <c r="H349" s="166" t="s">
        <v>552</v>
      </c>
      <c r="I349" s="365">
        <v>524693</v>
      </c>
      <c r="J349" s="318">
        <v>22.2</v>
      </c>
      <c r="K349" s="318">
        <v>24.5</v>
      </c>
      <c r="L349" s="319">
        <v>6.6</v>
      </c>
      <c r="M349" s="319">
        <v>3.8</v>
      </c>
      <c r="N349" s="320"/>
      <c r="O349" s="321">
        <f t="shared" si="23"/>
        <v>10.360360360360366</v>
      </c>
      <c r="P349" s="322">
        <f t="shared" si="24"/>
        <v>47.651999999999994</v>
      </c>
    </row>
    <row r="350" spans="1:16" x14ac:dyDescent="0.45">
      <c r="A350" s="311">
        <v>557287</v>
      </c>
      <c r="B350" s="311">
        <v>2</v>
      </c>
      <c r="C350" s="329" t="s">
        <v>342</v>
      </c>
      <c r="D350" s="313">
        <v>44687</v>
      </c>
      <c r="E350" s="314">
        <f t="shared" si="20"/>
        <v>12.428571428571429</v>
      </c>
      <c r="F350" s="315">
        <f t="shared" si="21"/>
        <v>31</v>
      </c>
      <c r="G350" s="364">
        <f t="shared" si="22"/>
        <v>15</v>
      </c>
      <c r="H350" s="366" t="s">
        <v>553</v>
      </c>
      <c r="I350" s="365">
        <v>524694</v>
      </c>
      <c r="J350" s="318">
        <v>23.7</v>
      </c>
      <c r="K350" s="318">
        <v>24.6</v>
      </c>
      <c r="L350" s="319">
        <v>4.8</v>
      </c>
      <c r="M350" s="319">
        <v>4.2</v>
      </c>
      <c r="N350" s="320"/>
      <c r="O350" s="321">
        <f t="shared" si="23"/>
        <v>3.7974683544303778</v>
      </c>
      <c r="P350" s="322">
        <f t="shared" si="24"/>
        <v>42.336000000000006</v>
      </c>
    </row>
    <row r="351" spans="1:16" x14ac:dyDescent="0.45">
      <c r="A351" s="367">
        <v>557288</v>
      </c>
      <c r="B351" s="367">
        <v>3</v>
      </c>
      <c r="C351" s="376" t="s">
        <v>342</v>
      </c>
      <c r="D351" s="313">
        <v>44687</v>
      </c>
      <c r="E351" s="314">
        <f t="shared" si="20"/>
        <v>12.428571428571429</v>
      </c>
      <c r="F351" s="315">
        <f t="shared" si="21"/>
        <v>31</v>
      </c>
      <c r="G351" s="364">
        <f t="shared" si="22"/>
        <v>15</v>
      </c>
      <c r="H351" s="166" t="s">
        <v>552</v>
      </c>
      <c r="I351" s="369">
        <v>524695</v>
      </c>
      <c r="J351" s="370">
        <v>21.1</v>
      </c>
      <c r="K351" s="370">
        <v>22.2</v>
      </c>
      <c r="L351" s="371">
        <v>7.9</v>
      </c>
      <c r="M351" s="371">
        <v>4.5</v>
      </c>
      <c r="N351" s="372"/>
      <c r="O351" s="373">
        <f t="shared" si="23"/>
        <v>5.2132701421800931</v>
      </c>
      <c r="P351" s="374">
        <f t="shared" si="24"/>
        <v>79.987500000000011</v>
      </c>
    </row>
    <row r="352" spans="1:16" x14ac:dyDescent="0.45">
      <c r="A352" s="311">
        <v>557290</v>
      </c>
      <c r="B352" s="311">
        <v>0</v>
      </c>
      <c r="C352" s="330" t="s">
        <v>343</v>
      </c>
      <c r="D352" s="313">
        <v>44687</v>
      </c>
      <c r="E352" s="314">
        <f t="shared" si="20"/>
        <v>12.428571428571429</v>
      </c>
      <c r="F352" s="315">
        <f t="shared" si="21"/>
        <v>31</v>
      </c>
      <c r="G352" s="364">
        <f t="shared" si="22"/>
        <v>15</v>
      </c>
      <c r="H352" s="166" t="s">
        <v>553</v>
      </c>
      <c r="I352" s="365">
        <v>524697</v>
      </c>
      <c r="J352" s="318">
        <v>24</v>
      </c>
      <c r="K352" s="318">
        <v>24.7</v>
      </c>
      <c r="L352" s="319">
        <v>4.5</v>
      </c>
      <c r="M352" s="319">
        <v>1.4</v>
      </c>
      <c r="N352" s="320"/>
      <c r="O352" s="321">
        <f t="shared" si="23"/>
        <v>2.9166666666666563</v>
      </c>
      <c r="P352" s="322">
        <f t="shared" si="24"/>
        <v>4.4099999999999993</v>
      </c>
    </row>
    <row r="353" spans="1:16" x14ac:dyDescent="0.45">
      <c r="A353" s="311">
        <v>557291</v>
      </c>
      <c r="B353" s="311">
        <v>1</v>
      </c>
      <c r="C353" s="330" t="s">
        <v>343</v>
      </c>
      <c r="D353" s="313">
        <v>44687</v>
      </c>
      <c r="E353" s="314">
        <f t="shared" si="20"/>
        <v>12.428571428571429</v>
      </c>
      <c r="F353" s="315">
        <f t="shared" si="21"/>
        <v>31</v>
      </c>
      <c r="G353" s="364">
        <f t="shared" si="22"/>
        <v>15</v>
      </c>
      <c r="H353" s="166" t="s">
        <v>552</v>
      </c>
      <c r="I353" s="365">
        <v>524698</v>
      </c>
      <c r="J353" s="318">
        <v>23.5</v>
      </c>
      <c r="K353" s="318">
        <v>25</v>
      </c>
      <c r="L353" s="319">
        <v>4.2</v>
      </c>
      <c r="M353" s="319">
        <v>3</v>
      </c>
      <c r="N353" s="320"/>
      <c r="O353" s="321">
        <f t="shared" si="23"/>
        <v>6.3829787234042534</v>
      </c>
      <c r="P353" s="322">
        <f t="shared" si="24"/>
        <v>18.900000000000002</v>
      </c>
    </row>
    <row r="354" spans="1:16" x14ac:dyDescent="0.45">
      <c r="A354" s="311">
        <v>557292</v>
      </c>
      <c r="B354" s="311">
        <v>2</v>
      </c>
      <c r="C354" s="330" t="s">
        <v>343</v>
      </c>
      <c r="D354" s="313">
        <v>44687</v>
      </c>
      <c r="E354" s="314">
        <f t="shared" si="20"/>
        <v>12.428571428571429</v>
      </c>
      <c r="F354" s="315">
        <f t="shared" si="21"/>
        <v>31</v>
      </c>
      <c r="G354" s="364">
        <f t="shared" si="22"/>
        <v>15</v>
      </c>
      <c r="H354" s="166" t="s">
        <v>551</v>
      </c>
      <c r="I354" s="365">
        <v>524699</v>
      </c>
      <c r="J354" s="318">
        <v>27.3</v>
      </c>
      <c r="K354" s="318">
        <v>29</v>
      </c>
      <c r="L354" s="371">
        <v>5.6</v>
      </c>
      <c r="M354" s="319">
        <v>4.9000000000000004</v>
      </c>
      <c r="N354" s="320"/>
      <c r="O354" s="321">
        <f t="shared" si="23"/>
        <v>6.2271062271062272</v>
      </c>
      <c r="P354" s="322">
        <f t="shared" si="24"/>
        <v>67.228000000000009</v>
      </c>
    </row>
    <row r="355" spans="1:16" x14ac:dyDescent="0.45">
      <c r="A355" s="311">
        <v>557293</v>
      </c>
      <c r="B355" s="311">
        <v>3</v>
      </c>
      <c r="C355" s="330" t="s">
        <v>343</v>
      </c>
      <c r="D355" s="313">
        <v>44687</v>
      </c>
      <c r="E355" s="314">
        <f t="shared" si="20"/>
        <v>12.428571428571429</v>
      </c>
      <c r="F355" s="315">
        <f t="shared" si="21"/>
        <v>31</v>
      </c>
      <c r="G355" s="364">
        <f t="shared" si="22"/>
        <v>15</v>
      </c>
      <c r="H355" s="166" t="s">
        <v>552</v>
      </c>
      <c r="I355" s="365">
        <v>524700</v>
      </c>
      <c r="J355" s="318">
        <v>23.2</v>
      </c>
      <c r="K355" s="318">
        <v>23</v>
      </c>
      <c r="L355" s="371">
        <v>6.5</v>
      </c>
      <c r="M355" s="319">
        <v>4.9000000000000004</v>
      </c>
      <c r="N355" s="320"/>
      <c r="O355" s="321">
        <f t="shared" si="23"/>
        <v>-0.86206896551723755</v>
      </c>
      <c r="P355" s="322">
        <f t="shared" si="24"/>
        <v>78.032500000000013</v>
      </c>
    </row>
    <row r="356" spans="1:16" x14ac:dyDescent="0.45">
      <c r="A356" s="311">
        <v>557294</v>
      </c>
      <c r="B356" s="311">
        <v>4</v>
      </c>
      <c r="C356" s="330" t="s">
        <v>343</v>
      </c>
      <c r="D356" s="313">
        <v>44687</v>
      </c>
      <c r="E356" s="314">
        <f t="shared" si="20"/>
        <v>12.428571428571429</v>
      </c>
      <c r="F356" s="315">
        <f t="shared" si="21"/>
        <v>31</v>
      </c>
      <c r="G356" s="364">
        <f t="shared" si="22"/>
        <v>15</v>
      </c>
      <c r="H356" s="166" t="s">
        <v>551</v>
      </c>
      <c r="I356" s="365">
        <v>524701</v>
      </c>
      <c r="J356" s="318">
        <v>26.5</v>
      </c>
      <c r="K356" s="318">
        <v>26.9</v>
      </c>
      <c r="L356" s="371">
        <v>3</v>
      </c>
      <c r="M356" s="319">
        <v>2.6</v>
      </c>
      <c r="N356" s="320"/>
      <c r="O356" s="321">
        <f t="shared" si="23"/>
        <v>1.5094339622641506</v>
      </c>
      <c r="P356" s="322">
        <f t="shared" si="24"/>
        <v>10.14</v>
      </c>
    </row>
    <row r="357" spans="1:16" x14ac:dyDescent="0.45">
      <c r="A357" s="311">
        <v>557295</v>
      </c>
      <c r="B357" s="311">
        <v>0</v>
      </c>
      <c r="C357" s="331" t="s">
        <v>344</v>
      </c>
      <c r="D357" s="313">
        <v>44687</v>
      </c>
      <c r="E357" s="314">
        <f t="shared" si="20"/>
        <v>12.428571428571429</v>
      </c>
      <c r="F357" s="315">
        <f t="shared" si="21"/>
        <v>31</v>
      </c>
      <c r="G357" s="364">
        <f t="shared" si="22"/>
        <v>15</v>
      </c>
      <c r="H357" s="166" t="s">
        <v>551</v>
      </c>
      <c r="I357" s="365">
        <v>524702</v>
      </c>
      <c r="J357" s="318">
        <v>23.9</v>
      </c>
      <c r="K357" s="318">
        <v>24.7</v>
      </c>
      <c r="L357" s="371">
        <v>5</v>
      </c>
      <c r="M357" s="319">
        <v>4.8</v>
      </c>
      <c r="N357" s="320"/>
      <c r="O357" s="321">
        <f t="shared" si="23"/>
        <v>3.3472803347280422</v>
      </c>
      <c r="P357" s="322">
        <f t="shared" si="24"/>
        <v>57.599999999999994</v>
      </c>
    </row>
    <row r="358" spans="1:16" x14ac:dyDescent="0.45">
      <c r="A358" s="311">
        <v>557299</v>
      </c>
      <c r="B358" s="311">
        <v>4</v>
      </c>
      <c r="C358" s="331" t="s">
        <v>344</v>
      </c>
      <c r="D358" s="313">
        <v>44687</v>
      </c>
      <c r="E358" s="314">
        <f t="shared" si="20"/>
        <v>12.428571428571429</v>
      </c>
      <c r="F358" s="315">
        <f t="shared" si="21"/>
        <v>31</v>
      </c>
      <c r="G358" s="364">
        <f t="shared" si="22"/>
        <v>15</v>
      </c>
      <c r="H358" s="166" t="s">
        <v>553</v>
      </c>
      <c r="I358" s="365">
        <v>524706</v>
      </c>
      <c r="J358" s="318">
        <v>25.1</v>
      </c>
      <c r="K358" s="318">
        <v>25.7</v>
      </c>
      <c r="L358" s="371">
        <v>4.5999999999999996</v>
      </c>
      <c r="M358" s="319">
        <v>3.8</v>
      </c>
      <c r="N358" s="320"/>
      <c r="O358" s="321">
        <f t="shared" si="23"/>
        <v>2.3904382470119501</v>
      </c>
      <c r="P358" s="322">
        <f t="shared" si="24"/>
        <v>33.211999999999989</v>
      </c>
    </row>
    <row r="359" spans="1:16" x14ac:dyDescent="0.45">
      <c r="A359" s="311">
        <v>557301</v>
      </c>
      <c r="B359" s="311">
        <v>1</v>
      </c>
      <c r="C359" s="329" t="s">
        <v>345</v>
      </c>
      <c r="D359" s="313">
        <v>44687</v>
      </c>
      <c r="E359" s="314">
        <f t="shared" si="20"/>
        <v>12.428571428571429</v>
      </c>
      <c r="F359" s="315">
        <f t="shared" si="21"/>
        <v>31</v>
      </c>
      <c r="G359" s="364">
        <f t="shared" si="22"/>
        <v>15</v>
      </c>
      <c r="H359" s="166" t="s">
        <v>552</v>
      </c>
      <c r="I359" s="365">
        <v>524697</v>
      </c>
      <c r="J359" s="318">
        <v>22.9</v>
      </c>
      <c r="K359" s="318">
        <v>24.3</v>
      </c>
      <c r="L359" s="371">
        <v>4.9000000000000004</v>
      </c>
      <c r="M359" s="319">
        <v>2.8</v>
      </c>
      <c r="N359" s="320"/>
      <c r="O359" s="321">
        <f t="shared" si="23"/>
        <v>6.1135371179039444</v>
      </c>
      <c r="P359" s="322">
        <f t="shared" si="24"/>
        <v>19.207999999999998</v>
      </c>
    </row>
    <row r="360" spans="1:16" x14ac:dyDescent="0.45">
      <c r="A360" s="311">
        <v>557302</v>
      </c>
      <c r="B360" s="311">
        <v>2</v>
      </c>
      <c r="C360" s="329" t="s">
        <v>345</v>
      </c>
      <c r="D360" s="313">
        <v>44687</v>
      </c>
      <c r="E360" s="314">
        <f t="shared" si="20"/>
        <v>12.428571428571429</v>
      </c>
      <c r="F360" s="315">
        <f t="shared" si="21"/>
        <v>31</v>
      </c>
      <c r="G360" s="364">
        <f t="shared" si="22"/>
        <v>15</v>
      </c>
      <c r="H360" s="166" t="s">
        <v>552</v>
      </c>
      <c r="I360" s="365">
        <v>524698</v>
      </c>
      <c r="J360" s="318">
        <v>24.3</v>
      </c>
      <c r="K360" s="318">
        <v>23.8</v>
      </c>
      <c r="L360" s="371">
        <v>5.8</v>
      </c>
      <c r="M360" s="319">
        <v>3.5</v>
      </c>
      <c r="N360" s="320"/>
      <c r="O360" s="321">
        <f t="shared" si="23"/>
        <v>-2.0576131687242816</v>
      </c>
      <c r="P360" s="322">
        <f t="shared" si="24"/>
        <v>35.524999999999999</v>
      </c>
    </row>
    <row r="361" spans="1:16" x14ac:dyDescent="0.45">
      <c r="A361" s="311">
        <v>557304</v>
      </c>
      <c r="B361" s="311">
        <v>4</v>
      </c>
      <c r="C361" s="329" t="s">
        <v>345</v>
      </c>
      <c r="D361" s="313">
        <v>44687</v>
      </c>
      <c r="E361" s="314">
        <f t="shared" si="20"/>
        <v>12.428571428571429</v>
      </c>
      <c r="F361" s="315">
        <f t="shared" si="21"/>
        <v>31</v>
      </c>
      <c r="G361" s="364">
        <f t="shared" si="22"/>
        <v>15</v>
      </c>
      <c r="H361" s="166" t="s">
        <v>552</v>
      </c>
      <c r="I361" s="365">
        <v>524700</v>
      </c>
      <c r="J361" s="318">
        <v>23.6</v>
      </c>
      <c r="K361" s="318">
        <v>26.2</v>
      </c>
      <c r="L361" s="371">
        <v>9.1</v>
      </c>
      <c r="M361" s="319">
        <v>4.0999999999999996</v>
      </c>
      <c r="N361" s="320"/>
      <c r="O361" s="321">
        <f t="shared" si="23"/>
        <v>11.016949152542367</v>
      </c>
      <c r="P361" s="322">
        <f t="shared" si="24"/>
        <v>76.485499999999988</v>
      </c>
    </row>
    <row r="362" spans="1:16" x14ac:dyDescent="0.45">
      <c r="A362" s="311">
        <v>557305</v>
      </c>
      <c r="B362" s="311">
        <v>0</v>
      </c>
      <c r="C362" s="331" t="s">
        <v>346</v>
      </c>
      <c r="D362" s="313">
        <v>44687</v>
      </c>
      <c r="E362" s="314">
        <f t="shared" ref="E362:E425" si="25">(D362-44600)/7</f>
        <v>12.428571428571429</v>
      </c>
      <c r="F362" s="315">
        <f t="shared" ref="F362:F425" si="26">D362-44656</f>
        <v>31</v>
      </c>
      <c r="G362" s="364">
        <f t="shared" ref="G362:G425" si="27">D362-44672</f>
        <v>15</v>
      </c>
      <c r="H362" s="166" t="s">
        <v>552</v>
      </c>
      <c r="I362" s="365">
        <v>524701</v>
      </c>
      <c r="J362" s="318">
        <v>22.7</v>
      </c>
      <c r="K362" s="318">
        <v>26</v>
      </c>
      <c r="L362" s="371">
        <v>8.1</v>
      </c>
      <c r="M362" s="319">
        <v>4.0999999999999996</v>
      </c>
      <c r="N362" s="320"/>
      <c r="O362" s="321">
        <f t="shared" ref="O362:O425" si="28">IF(K362="","",((K362/J362)-1)*100)</f>
        <v>14.537444933920707</v>
      </c>
      <c r="P362" s="322">
        <f t="shared" ref="P362:P425" si="29">IF(L362="","",L362*M362*M362/2)</f>
        <v>68.080499999999986</v>
      </c>
    </row>
    <row r="363" spans="1:16" x14ac:dyDescent="0.45">
      <c r="A363" s="311">
        <v>557306</v>
      </c>
      <c r="B363" s="311">
        <v>1</v>
      </c>
      <c r="C363" s="331" t="s">
        <v>346</v>
      </c>
      <c r="D363" s="313">
        <v>44687</v>
      </c>
      <c r="E363" s="314">
        <f t="shared" si="25"/>
        <v>12.428571428571429</v>
      </c>
      <c r="F363" s="315">
        <f t="shared" si="26"/>
        <v>31</v>
      </c>
      <c r="G363" s="364">
        <f t="shared" si="27"/>
        <v>15</v>
      </c>
      <c r="H363" s="166" t="s">
        <v>553</v>
      </c>
      <c r="I363" s="365">
        <v>524702</v>
      </c>
      <c r="J363" s="318">
        <v>22.4</v>
      </c>
      <c r="K363" s="318">
        <v>24.5</v>
      </c>
      <c r="L363" s="371">
        <v>5.8</v>
      </c>
      <c r="M363" s="319">
        <v>3.9</v>
      </c>
      <c r="N363" s="320"/>
      <c r="O363" s="321">
        <f t="shared" si="28"/>
        <v>9.375</v>
      </c>
      <c r="P363" s="322">
        <f t="shared" si="29"/>
        <v>44.108999999999995</v>
      </c>
    </row>
    <row r="364" spans="1:16" x14ac:dyDescent="0.45">
      <c r="A364" s="311">
        <v>557308</v>
      </c>
      <c r="B364" s="311">
        <v>3</v>
      </c>
      <c r="C364" s="331" t="s">
        <v>346</v>
      </c>
      <c r="D364" s="313">
        <v>44687</v>
      </c>
      <c r="E364" s="314">
        <f t="shared" si="25"/>
        <v>12.428571428571429</v>
      </c>
      <c r="F364" s="315">
        <f t="shared" si="26"/>
        <v>31</v>
      </c>
      <c r="G364" s="364">
        <f t="shared" si="27"/>
        <v>15</v>
      </c>
      <c r="H364" s="166" t="s">
        <v>552</v>
      </c>
      <c r="I364" s="365">
        <v>524704</v>
      </c>
      <c r="J364" s="318">
        <v>22.9</v>
      </c>
      <c r="K364" s="318">
        <v>25</v>
      </c>
      <c r="L364" s="371">
        <v>7.6</v>
      </c>
      <c r="M364" s="319">
        <v>5</v>
      </c>
      <c r="N364" s="320"/>
      <c r="O364" s="321">
        <f t="shared" si="28"/>
        <v>9.1703056768559055</v>
      </c>
      <c r="P364" s="322">
        <f t="shared" si="29"/>
        <v>95</v>
      </c>
    </row>
    <row r="365" spans="1:16" x14ac:dyDescent="0.45">
      <c r="A365" s="311">
        <v>557309</v>
      </c>
      <c r="B365" s="311">
        <v>4</v>
      </c>
      <c r="C365" s="331" t="s">
        <v>346</v>
      </c>
      <c r="D365" s="313">
        <v>44687</v>
      </c>
      <c r="E365" s="314">
        <f t="shared" si="25"/>
        <v>12.428571428571429</v>
      </c>
      <c r="F365" s="315">
        <f t="shared" si="26"/>
        <v>31</v>
      </c>
      <c r="G365" s="364">
        <f t="shared" si="27"/>
        <v>15</v>
      </c>
      <c r="H365" s="166" t="s">
        <v>553</v>
      </c>
      <c r="I365" s="365">
        <v>524705</v>
      </c>
      <c r="J365" s="318">
        <v>22.1</v>
      </c>
      <c r="K365" s="318">
        <v>24</v>
      </c>
      <c r="L365" s="319">
        <v>8</v>
      </c>
      <c r="M365" s="319">
        <v>3.8</v>
      </c>
      <c r="N365" s="320"/>
      <c r="O365" s="321">
        <f t="shared" si="28"/>
        <v>8.5972850678732939</v>
      </c>
      <c r="P365" s="322">
        <f t="shared" si="29"/>
        <v>57.76</v>
      </c>
    </row>
    <row r="366" spans="1:16" x14ac:dyDescent="0.45">
      <c r="A366" s="311">
        <v>557271</v>
      </c>
      <c r="B366" s="311">
        <v>1</v>
      </c>
      <c r="C366" s="312" t="s">
        <v>337</v>
      </c>
      <c r="D366" s="313">
        <v>44690</v>
      </c>
      <c r="E366" s="314">
        <f t="shared" si="25"/>
        <v>12.857142857142858</v>
      </c>
      <c r="F366" s="315">
        <f t="shared" si="26"/>
        <v>34</v>
      </c>
      <c r="G366" s="364">
        <f t="shared" si="27"/>
        <v>18</v>
      </c>
      <c r="H366" s="166" t="s">
        <v>552</v>
      </c>
      <c r="I366" s="365">
        <v>524678</v>
      </c>
      <c r="J366" s="318">
        <v>23.2</v>
      </c>
      <c r="K366" s="318">
        <v>24</v>
      </c>
      <c r="L366" s="319">
        <v>5.4</v>
      </c>
      <c r="M366" s="319">
        <v>4.8</v>
      </c>
      <c r="N366" s="320"/>
      <c r="O366" s="321">
        <f t="shared" si="28"/>
        <v>3.4482758620689724</v>
      </c>
      <c r="P366" s="322">
        <f t="shared" si="29"/>
        <v>62.207999999999998</v>
      </c>
    </row>
    <row r="367" spans="1:16" x14ac:dyDescent="0.45">
      <c r="A367" s="311">
        <v>557272</v>
      </c>
      <c r="B367" s="311">
        <v>2</v>
      </c>
      <c r="C367" s="312" t="s">
        <v>337</v>
      </c>
      <c r="D367" s="313">
        <v>44690</v>
      </c>
      <c r="E367" s="314">
        <f t="shared" si="25"/>
        <v>12.857142857142858</v>
      </c>
      <c r="F367" s="315">
        <f t="shared" si="26"/>
        <v>34</v>
      </c>
      <c r="G367" s="364">
        <f t="shared" si="27"/>
        <v>18</v>
      </c>
      <c r="H367" s="166" t="s">
        <v>553</v>
      </c>
      <c r="I367" s="365">
        <v>524679</v>
      </c>
      <c r="J367" s="318">
        <v>22.4</v>
      </c>
      <c r="K367" s="318">
        <v>23.2</v>
      </c>
      <c r="L367" s="319">
        <v>3.8</v>
      </c>
      <c r="M367" s="319">
        <v>3.6</v>
      </c>
      <c r="N367" s="320"/>
      <c r="O367" s="321">
        <f t="shared" si="28"/>
        <v>3.5714285714285809</v>
      </c>
      <c r="P367" s="322">
        <f t="shared" si="29"/>
        <v>24.623999999999999</v>
      </c>
    </row>
    <row r="368" spans="1:16" x14ac:dyDescent="0.45">
      <c r="A368" s="311">
        <v>557274</v>
      </c>
      <c r="B368" s="311">
        <v>4</v>
      </c>
      <c r="C368" s="312" t="s">
        <v>337</v>
      </c>
      <c r="D368" s="313">
        <v>44690</v>
      </c>
      <c r="E368" s="314">
        <f t="shared" si="25"/>
        <v>12.857142857142858</v>
      </c>
      <c r="F368" s="315">
        <f t="shared" si="26"/>
        <v>34</v>
      </c>
      <c r="G368" s="364">
        <f t="shared" si="27"/>
        <v>18</v>
      </c>
      <c r="H368" s="166" t="s">
        <v>553</v>
      </c>
      <c r="I368" s="365">
        <v>524681</v>
      </c>
      <c r="J368" s="318">
        <v>24.2</v>
      </c>
      <c r="K368" s="318">
        <v>24.4</v>
      </c>
      <c r="L368" s="319">
        <v>2.7</v>
      </c>
      <c r="M368" s="319">
        <v>2.4</v>
      </c>
      <c r="N368" s="320"/>
      <c r="O368" s="321">
        <f t="shared" si="28"/>
        <v>0.82644628099173278</v>
      </c>
      <c r="P368" s="322">
        <f t="shared" si="29"/>
        <v>7.7759999999999998</v>
      </c>
    </row>
    <row r="369" spans="1:16" x14ac:dyDescent="0.45">
      <c r="A369" s="311">
        <v>557275</v>
      </c>
      <c r="B369" s="311">
        <v>0</v>
      </c>
      <c r="C369" s="327" t="s">
        <v>339</v>
      </c>
      <c r="D369" s="313">
        <v>44690</v>
      </c>
      <c r="E369" s="314">
        <f t="shared" si="25"/>
        <v>12.857142857142858</v>
      </c>
      <c r="F369" s="315">
        <f t="shared" si="26"/>
        <v>34</v>
      </c>
      <c r="G369" s="364">
        <f t="shared" si="27"/>
        <v>18</v>
      </c>
      <c r="H369" s="166" t="s">
        <v>553</v>
      </c>
      <c r="I369" s="365">
        <v>524682</v>
      </c>
      <c r="J369" s="318">
        <v>20.7</v>
      </c>
      <c r="K369" s="318">
        <v>22.7</v>
      </c>
      <c r="L369" s="319">
        <v>2.8</v>
      </c>
      <c r="M369" s="319">
        <v>2</v>
      </c>
      <c r="N369" s="320"/>
      <c r="O369" s="321">
        <f t="shared" si="28"/>
        <v>9.661835748792269</v>
      </c>
      <c r="P369" s="322">
        <f t="shared" si="29"/>
        <v>5.6</v>
      </c>
    </row>
    <row r="370" spans="1:16" x14ac:dyDescent="0.45">
      <c r="A370" s="311">
        <v>557276</v>
      </c>
      <c r="B370" s="311">
        <v>1</v>
      </c>
      <c r="C370" s="327" t="s">
        <v>339</v>
      </c>
      <c r="D370" s="313">
        <v>44690</v>
      </c>
      <c r="E370" s="314">
        <f t="shared" si="25"/>
        <v>12.857142857142858</v>
      </c>
      <c r="F370" s="315">
        <f t="shared" si="26"/>
        <v>34</v>
      </c>
      <c r="G370" s="364">
        <f t="shared" si="27"/>
        <v>18</v>
      </c>
      <c r="H370" s="166" t="s">
        <v>553</v>
      </c>
      <c r="I370" s="365">
        <v>524683</v>
      </c>
      <c r="J370" s="318">
        <v>21.8</v>
      </c>
      <c r="K370" s="318">
        <v>23.1</v>
      </c>
      <c r="L370" s="319">
        <v>3.5</v>
      </c>
      <c r="M370" s="319">
        <v>2.9</v>
      </c>
      <c r="N370" s="320"/>
      <c r="O370" s="321">
        <f t="shared" si="28"/>
        <v>5.9633027522935755</v>
      </c>
      <c r="P370" s="322">
        <f t="shared" si="29"/>
        <v>14.717499999999999</v>
      </c>
    </row>
    <row r="371" spans="1:16" x14ac:dyDescent="0.45">
      <c r="A371" s="311">
        <v>557277</v>
      </c>
      <c r="B371" s="311">
        <v>2</v>
      </c>
      <c r="C371" s="327" t="s">
        <v>339</v>
      </c>
      <c r="D371" s="313">
        <v>44690</v>
      </c>
      <c r="E371" s="314">
        <f t="shared" si="25"/>
        <v>12.857142857142858</v>
      </c>
      <c r="F371" s="315">
        <f t="shared" si="26"/>
        <v>34</v>
      </c>
      <c r="G371" s="364">
        <f t="shared" si="27"/>
        <v>18</v>
      </c>
      <c r="H371" s="166" t="s">
        <v>553</v>
      </c>
      <c r="I371" s="365">
        <v>524684</v>
      </c>
      <c r="J371" s="318">
        <v>24.6</v>
      </c>
      <c r="K371" s="318">
        <v>24.9</v>
      </c>
      <c r="L371" s="319">
        <v>5.0999999999999996</v>
      </c>
      <c r="M371" s="319">
        <v>3.9</v>
      </c>
      <c r="N371" s="320"/>
      <c r="O371" s="321">
        <f t="shared" si="28"/>
        <v>1.2195121951219301</v>
      </c>
      <c r="P371" s="322">
        <f t="shared" si="29"/>
        <v>38.785499999999992</v>
      </c>
    </row>
    <row r="372" spans="1:16" x14ac:dyDescent="0.45">
      <c r="A372" s="311">
        <v>557278</v>
      </c>
      <c r="B372" s="311">
        <v>3</v>
      </c>
      <c r="C372" s="327" t="s">
        <v>339</v>
      </c>
      <c r="D372" s="313">
        <v>44690</v>
      </c>
      <c r="E372" s="314">
        <f t="shared" si="25"/>
        <v>12.857142857142858</v>
      </c>
      <c r="F372" s="315">
        <f t="shared" si="26"/>
        <v>34</v>
      </c>
      <c r="G372" s="364">
        <f t="shared" si="27"/>
        <v>18</v>
      </c>
      <c r="H372" s="166" t="s">
        <v>553</v>
      </c>
      <c r="I372" s="365">
        <v>524685</v>
      </c>
      <c r="J372" s="318">
        <v>22.6</v>
      </c>
      <c r="K372" s="318">
        <v>22.7</v>
      </c>
      <c r="L372" s="319">
        <v>5.6</v>
      </c>
      <c r="M372" s="319">
        <v>5.4</v>
      </c>
      <c r="N372" s="320"/>
      <c r="O372" s="321">
        <f t="shared" si="28"/>
        <v>0.44247787610618428</v>
      </c>
      <c r="P372" s="322">
        <f t="shared" si="29"/>
        <v>81.647999999999996</v>
      </c>
    </row>
    <row r="373" spans="1:16" x14ac:dyDescent="0.45">
      <c r="A373" s="311">
        <v>557279</v>
      </c>
      <c r="B373" s="311">
        <v>4</v>
      </c>
      <c r="C373" s="327" t="s">
        <v>339</v>
      </c>
      <c r="D373" s="313">
        <v>44690</v>
      </c>
      <c r="E373" s="314">
        <f t="shared" si="25"/>
        <v>12.857142857142858</v>
      </c>
      <c r="F373" s="315">
        <f t="shared" si="26"/>
        <v>34</v>
      </c>
      <c r="G373" s="364">
        <f t="shared" si="27"/>
        <v>18</v>
      </c>
      <c r="H373" s="166" t="s">
        <v>551</v>
      </c>
      <c r="I373" s="365">
        <v>524686</v>
      </c>
      <c r="J373" s="318">
        <v>23</v>
      </c>
      <c r="K373" s="318">
        <v>25.3</v>
      </c>
      <c r="L373" s="319">
        <v>5.0999999999999996</v>
      </c>
      <c r="M373" s="319">
        <v>3.3</v>
      </c>
      <c r="N373" s="320"/>
      <c r="O373" s="321">
        <f t="shared" si="28"/>
        <v>10.000000000000009</v>
      </c>
      <c r="P373" s="322">
        <f t="shared" si="29"/>
        <v>27.769499999999997</v>
      </c>
    </row>
    <row r="374" spans="1:16" x14ac:dyDescent="0.45">
      <c r="A374" s="311">
        <v>557280</v>
      </c>
      <c r="B374" s="311">
        <v>0</v>
      </c>
      <c r="C374" s="328" t="s">
        <v>341</v>
      </c>
      <c r="D374" s="313">
        <v>44690</v>
      </c>
      <c r="E374" s="314">
        <f t="shared" si="25"/>
        <v>12.857142857142858</v>
      </c>
      <c r="F374" s="315">
        <f t="shared" si="26"/>
        <v>34</v>
      </c>
      <c r="G374" s="364">
        <f t="shared" si="27"/>
        <v>18</v>
      </c>
      <c r="H374" s="166" t="s">
        <v>553</v>
      </c>
      <c r="I374" s="365">
        <v>524687</v>
      </c>
      <c r="J374" s="318">
        <v>22.7</v>
      </c>
      <c r="K374" s="318">
        <v>23.6</v>
      </c>
      <c r="L374" s="319">
        <v>8.8000000000000007</v>
      </c>
      <c r="M374" s="319">
        <v>5.6</v>
      </c>
      <c r="N374" s="320"/>
      <c r="O374" s="321">
        <f t="shared" si="28"/>
        <v>3.9647577092511099</v>
      </c>
      <c r="P374" s="322">
        <f t="shared" si="29"/>
        <v>137.98399999999998</v>
      </c>
    </row>
    <row r="375" spans="1:16" x14ac:dyDescent="0.45">
      <c r="A375" s="311">
        <v>557284</v>
      </c>
      <c r="B375" s="311">
        <v>4</v>
      </c>
      <c r="C375" s="328" t="s">
        <v>341</v>
      </c>
      <c r="D375" s="313">
        <v>44690</v>
      </c>
      <c r="E375" s="314">
        <f t="shared" si="25"/>
        <v>12.857142857142858</v>
      </c>
      <c r="F375" s="315">
        <f t="shared" si="26"/>
        <v>34</v>
      </c>
      <c r="G375" s="364">
        <f t="shared" si="27"/>
        <v>18</v>
      </c>
      <c r="H375" s="166" t="s">
        <v>552</v>
      </c>
      <c r="I375" s="365">
        <v>524691</v>
      </c>
      <c r="J375" s="318">
        <v>23.3</v>
      </c>
      <c r="K375" s="318">
        <v>23.9</v>
      </c>
      <c r="L375" s="319">
        <v>4.8</v>
      </c>
      <c r="M375" s="319">
        <v>4</v>
      </c>
      <c r="N375" s="320"/>
      <c r="O375" s="321">
        <f t="shared" si="28"/>
        <v>2.5751072961373245</v>
      </c>
      <c r="P375" s="322">
        <f t="shared" si="29"/>
        <v>38.4</v>
      </c>
    </row>
    <row r="376" spans="1:16" x14ac:dyDescent="0.45">
      <c r="A376" s="311">
        <v>557286</v>
      </c>
      <c r="B376" s="311">
        <v>1</v>
      </c>
      <c r="C376" s="329" t="s">
        <v>342</v>
      </c>
      <c r="D376" s="313">
        <v>44690</v>
      </c>
      <c r="E376" s="314">
        <f t="shared" si="25"/>
        <v>12.857142857142858</v>
      </c>
      <c r="F376" s="315">
        <f t="shared" si="26"/>
        <v>34</v>
      </c>
      <c r="G376" s="364">
        <f t="shared" si="27"/>
        <v>18</v>
      </c>
      <c r="H376" s="166" t="s">
        <v>552</v>
      </c>
      <c r="I376" s="365">
        <v>524693</v>
      </c>
      <c r="J376" s="318">
        <v>22.2</v>
      </c>
      <c r="K376" s="318">
        <v>24</v>
      </c>
      <c r="L376" s="319">
        <v>4.4000000000000004</v>
      </c>
      <c r="M376" s="319">
        <v>4</v>
      </c>
      <c r="N376" s="320"/>
      <c r="O376" s="321">
        <f t="shared" si="28"/>
        <v>8.1081081081081141</v>
      </c>
      <c r="P376" s="322">
        <f t="shared" si="29"/>
        <v>35.200000000000003</v>
      </c>
    </row>
    <row r="377" spans="1:16" x14ac:dyDescent="0.45">
      <c r="A377" s="311">
        <v>557287</v>
      </c>
      <c r="B377" s="311">
        <v>2</v>
      </c>
      <c r="C377" s="329" t="s">
        <v>342</v>
      </c>
      <c r="D377" s="313">
        <v>44690</v>
      </c>
      <c r="E377" s="314">
        <f t="shared" si="25"/>
        <v>12.857142857142858</v>
      </c>
      <c r="F377" s="315">
        <f t="shared" si="26"/>
        <v>34</v>
      </c>
      <c r="G377" s="364">
        <f t="shared" si="27"/>
        <v>18</v>
      </c>
      <c r="H377" s="166" t="s">
        <v>553</v>
      </c>
      <c r="I377" s="365">
        <v>524694</v>
      </c>
      <c r="J377" s="318">
        <v>23.7</v>
      </c>
      <c r="K377" s="318">
        <v>23.9</v>
      </c>
      <c r="L377" s="319">
        <v>4</v>
      </c>
      <c r="M377" s="319">
        <v>3.8</v>
      </c>
      <c r="N377" s="320"/>
      <c r="O377" s="321">
        <f t="shared" si="28"/>
        <v>0.84388185654007408</v>
      </c>
      <c r="P377" s="322">
        <f t="shared" si="29"/>
        <v>28.88</v>
      </c>
    </row>
    <row r="378" spans="1:16" x14ac:dyDescent="0.45">
      <c r="A378" s="311">
        <v>557288</v>
      </c>
      <c r="B378" s="311">
        <v>3</v>
      </c>
      <c r="C378" s="329" t="s">
        <v>342</v>
      </c>
      <c r="D378" s="313">
        <v>44690</v>
      </c>
      <c r="E378" s="314">
        <f t="shared" si="25"/>
        <v>12.857142857142858</v>
      </c>
      <c r="F378" s="315">
        <f t="shared" si="26"/>
        <v>34</v>
      </c>
      <c r="G378" s="364">
        <f t="shared" si="27"/>
        <v>18</v>
      </c>
      <c r="H378" s="166" t="s">
        <v>552</v>
      </c>
      <c r="I378" s="365">
        <v>524695</v>
      </c>
      <c r="J378" s="318">
        <v>21.1</v>
      </c>
      <c r="K378" s="318">
        <v>22.2</v>
      </c>
      <c r="L378" s="319">
        <v>7.7</v>
      </c>
      <c r="M378" s="319">
        <v>4.9000000000000004</v>
      </c>
      <c r="N378" s="320"/>
      <c r="O378" s="321">
        <f t="shared" si="28"/>
        <v>5.2132701421800931</v>
      </c>
      <c r="P378" s="322">
        <f t="shared" si="29"/>
        <v>92.438500000000019</v>
      </c>
    </row>
    <row r="379" spans="1:16" x14ac:dyDescent="0.45">
      <c r="A379" s="311">
        <v>557290</v>
      </c>
      <c r="B379" s="311">
        <v>0</v>
      </c>
      <c r="C379" s="330" t="s">
        <v>343</v>
      </c>
      <c r="D379" s="313">
        <v>44690</v>
      </c>
      <c r="E379" s="314">
        <f t="shared" si="25"/>
        <v>12.857142857142858</v>
      </c>
      <c r="F379" s="315">
        <f t="shared" si="26"/>
        <v>34</v>
      </c>
      <c r="G379" s="364">
        <f t="shared" si="27"/>
        <v>18</v>
      </c>
      <c r="H379" s="166" t="s">
        <v>553</v>
      </c>
      <c r="I379" s="365">
        <v>524697</v>
      </c>
      <c r="J379" s="318">
        <v>24</v>
      </c>
      <c r="K379" s="318">
        <v>26.3</v>
      </c>
      <c r="L379" s="319">
        <v>5.9</v>
      </c>
      <c r="M379" s="319">
        <v>4.4000000000000004</v>
      </c>
      <c r="N379" s="320"/>
      <c r="O379" s="321">
        <f t="shared" si="28"/>
        <v>9.5833333333333428</v>
      </c>
      <c r="P379" s="322">
        <f t="shared" si="29"/>
        <v>57.112000000000016</v>
      </c>
    </row>
    <row r="380" spans="1:16" x14ac:dyDescent="0.45">
      <c r="A380" s="311">
        <v>557291</v>
      </c>
      <c r="B380" s="311">
        <v>1</v>
      </c>
      <c r="C380" s="330" t="s">
        <v>343</v>
      </c>
      <c r="D380" s="313">
        <v>44690</v>
      </c>
      <c r="E380" s="314">
        <f t="shared" si="25"/>
        <v>12.857142857142858</v>
      </c>
      <c r="F380" s="315">
        <f t="shared" si="26"/>
        <v>34</v>
      </c>
      <c r="G380" s="364">
        <f t="shared" si="27"/>
        <v>18</v>
      </c>
      <c r="H380" s="166" t="s">
        <v>552</v>
      </c>
      <c r="I380" s="365">
        <v>524698</v>
      </c>
      <c r="J380" s="318">
        <v>23.5</v>
      </c>
      <c r="K380" s="318">
        <v>25</v>
      </c>
      <c r="L380" s="319">
        <v>3.2</v>
      </c>
      <c r="M380" s="319">
        <v>3</v>
      </c>
      <c r="N380" s="320"/>
      <c r="O380" s="321">
        <f t="shared" si="28"/>
        <v>6.3829787234042534</v>
      </c>
      <c r="P380" s="322">
        <f t="shared" si="29"/>
        <v>14.400000000000002</v>
      </c>
    </row>
    <row r="381" spans="1:16" x14ac:dyDescent="0.45">
      <c r="A381" s="311">
        <v>557292</v>
      </c>
      <c r="B381" s="311">
        <v>2</v>
      </c>
      <c r="C381" s="330" t="s">
        <v>343</v>
      </c>
      <c r="D381" s="313">
        <v>44690</v>
      </c>
      <c r="E381" s="314">
        <f t="shared" si="25"/>
        <v>12.857142857142858</v>
      </c>
      <c r="F381" s="315">
        <f t="shared" si="26"/>
        <v>34</v>
      </c>
      <c r="G381" s="364">
        <f t="shared" si="27"/>
        <v>18</v>
      </c>
      <c r="H381" s="166" t="s">
        <v>551</v>
      </c>
      <c r="I381" s="365">
        <v>524699</v>
      </c>
      <c r="J381" s="318">
        <v>27.3</v>
      </c>
      <c r="K381" s="318">
        <v>28.1</v>
      </c>
      <c r="L381" s="319">
        <v>4</v>
      </c>
      <c r="M381" s="319">
        <v>3.5</v>
      </c>
      <c r="N381" s="320"/>
      <c r="O381" s="321">
        <f t="shared" si="28"/>
        <v>2.9304029304029422</v>
      </c>
      <c r="P381" s="322">
        <f t="shared" si="29"/>
        <v>24.5</v>
      </c>
    </row>
    <row r="382" spans="1:16" x14ac:dyDescent="0.45">
      <c r="A382" s="311">
        <v>557293</v>
      </c>
      <c r="B382" s="311">
        <v>3</v>
      </c>
      <c r="C382" s="330" t="s">
        <v>343</v>
      </c>
      <c r="D382" s="313">
        <v>44690</v>
      </c>
      <c r="E382" s="314">
        <f t="shared" si="25"/>
        <v>12.857142857142858</v>
      </c>
      <c r="F382" s="315">
        <f t="shared" si="26"/>
        <v>34</v>
      </c>
      <c r="G382" s="364">
        <f t="shared" si="27"/>
        <v>18</v>
      </c>
      <c r="H382" s="166" t="s">
        <v>552</v>
      </c>
      <c r="I382" s="365">
        <v>524700</v>
      </c>
      <c r="J382" s="318">
        <v>23.2</v>
      </c>
      <c r="K382" s="318">
        <v>22.8</v>
      </c>
      <c r="L382" s="319">
        <v>4.4000000000000004</v>
      </c>
      <c r="M382" s="319">
        <v>2.9</v>
      </c>
      <c r="N382" s="320"/>
      <c r="O382" s="321">
        <f t="shared" si="28"/>
        <v>-1.7241379310344751</v>
      </c>
      <c r="P382" s="322">
        <f t="shared" si="29"/>
        <v>18.501999999999999</v>
      </c>
    </row>
    <row r="383" spans="1:16" x14ac:dyDescent="0.45">
      <c r="A383" s="311">
        <v>557294</v>
      </c>
      <c r="B383" s="311">
        <v>4</v>
      </c>
      <c r="C383" s="330" t="s">
        <v>343</v>
      </c>
      <c r="D383" s="313">
        <v>44690</v>
      </c>
      <c r="E383" s="314">
        <f t="shared" si="25"/>
        <v>12.857142857142858</v>
      </c>
      <c r="F383" s="315">
        <f t="shared" si="26"/>
        <v>34</v>
      </c>
      <c r="G383" s="364">
        <f t="shared" si="27"/>
        <v>18</v>
      </c>
      <c r="H383" s="166" t="s">
        <v>551</v>
      </c>
      <c r="I383" s="365">
        <v>524701</v>
      </c>
      <c r="J383" s="318">
        <v>26.5</v>
      </c>
      <c r="K383" s="318">
        <v>24.2</v>
      </c>
      <c r="L383" s="319">
        <v>5.8</v>
      </c>
      <c r="M383" s="319">
        <v>4.5</v>
      </c>
      <c r="N383" s="320"/>
      <c r="O383" s="321">
        <f t="shared" si="28"/>
        <v>-8.6792452830188651</v>
      </c>
      <c r="P383" s="322">
        <f t="shared" si="29"/>
        <v>58.724999999999994</v>
      </c>
    </row>
    <row r="384" spans="1:16" x14ac:dyDescent="0.45">
      <c r="A384" s="311">
        <v>557295</v>
      </c>
      <c r="B384" s="311">
        <v>0</v>
      </c>
      <c r="C384" s="331" t="s">
        <v>344</v>
      </c>
      <c r="D384" s="313">
        <v>44690</v>
      </c>
      <c r="E384" s="314">
        <f t="shared" si="25"/>
        <v>12.857142857142858</v>
      </c>
      <c r="F384" s="315">
        <f t="shared" si="26"/>
        <v>34</v>
      </c>
      <c r="G384" s="364">
        <f t="shared" si="27"/>
        <v>18</v>
      </c>
      <c r="H384" s="166" t="s">
        <v>551</v>
      </c>
      <c r="I384" s="365">
        <v>524702</v>
      </c>
      <c r="J384" s="318">
        <v>23.9</v>
      </c>
      <c r="K384" s="318">
        <v>25.2</v>
      </c>
      <c r="L384" s="319">
        <v>4.5999999999999996</v>
      </c>
      <c r="M384" s="319">
        <v>4.5</v>
      </c>
      <c r="N384" s="320"/>
      <c r="O384" s="321">
        <f t="shared" si="28"/>
        <v>5.439330543933063</v>
      </c>
      <c r="P384" s="322">
        <f t="shared" si="29"/>
        <v>46.574999999999996</v>
      </c>
    </row>
    <row r="385" spans="1:16" x14ac:dyDescent="0.45">
      <c r="A385" s="311">
        <v>557299</v>
      </c>
      <c r="B385" s="311">
        <v>4</v>
      </c>
      <c r="C385" s="331" t="s">
        <v>344</v>
      </c>
      <c r="D385" s="313">
        <v>44690</v>
      </c>
      <c r="E385" s="314">
        <f t="shared" si="25"/>
        <v>12.857142857142858</v>
      </c>
      <c r="F385" s="315">
        <f t="shared" si="26"/>
        <v>34</v>
      </c>
      <c r="G385" s="364">
        <f t="shared" si="27"/>
        <v>18</v>
      </c>
      <c r="H385" s="375" t="s">
        <v>553</v>
      </c>
      <c r="I385" s="311">
        <v>524706</v>
      </c>
      <c r="J385" s="318">
        <v>25.1</v>
      </c>
      <c r="K385" s="318">
        <v>26.1</v>
      </c>
      <c r="L385" s="319">
        <v>4.7</v>
      </c>
      <c r="M385" s="319">
        <v>4.7</v>
      </c>
      <c r="N385" s="320"/>
      <c r="O385" s="321">
        <f t="shared" si="28"/>
        <v>3.9840637450199168</v>
      </c>
      <c r="P385" s="322">
        <f t="shared" si="29"/>
        <v>51.911500000000011</v>
      </c>
    </row>
    <row r="386" spans="1:16" x14ac:dyDescent="0.45">
      <c r="A386" s="311">
        <v>557301</v>
      </c>
      <c r="B386" s="311">
        <v>1</v>
      </c>
      <c r="C386" s="329" t="s">
        <v>345</v>
      </c>
      <c r="D386" s="313">
        <v>44690</v>
      </c>
      <c r="E386" s="314">
        <f t="shared" si="25"/>
        <v>12.857142857142858</v>
      </c>
      <c r="F386" s="315">
        <f t="shared" si="26"/>
        <v>34</v>
      </c>
      <c r="G386" s="364">
        <f t="shared" si="27"/>
        <v>18</v>
      </c>
      <c r="H386" s="166" t="s">
        <v>552</v>
      </c>
      <c r="I386" s="365">
        <v>524697</v>
      </c>
      <c r="J386" s="318">
        <v>22.9</v>
      </c>
      <c r="K386" s="318">
        <v>23.8</v>
      </c>
      <c r="L386" s="319">
        <v>5.4</v>
      </c>
      <c r="M386" s="319">
        <v>3.2</v>
      </c>
      <c r="N386" s="320"/>
      <c r="O386" s="321">
        <f t="shared" si="28"/>
        <v>3.9301310043668325</v>
      </c>
      <c r="P386" s="322">
        <f t="shared" si="29"/>
        <v>27.648000000000003</v>
      </c>
    </row>
    <row r="387" spans="1:16" x14ac:dyDescent="0.45">
      <c r="A387" s="311">
        <v>557302</v>
      </c>
      <c r="B387" s="311">
        <v>2</v>
      </c>
      <c r="C387" s="329" t="s">
        <v>345</v>
      </c>
      <c r="D387" s="313">
        <v>44690</v>
      </c>
      <c r="E387" s="314">
        <f t="shared" si="25"/>
        <v>12.857142857142858</v>
      </c>
      <c r="F387" s="315">
        <f t="shared" si="26"/>
        <v>34</v>
      </c>
      <c r="G387" s="364">
        <f t="shared" si="27"/>
        <v>18</v>
      </c>
      <c r="H387" s="166" t="s">
        <v>552</v>
      </c>
      <c r="I387" s="365">
        <v>524698</v>
      </c>
      <c r="J387" s="318">
        <v>24.3</v>
      </c>
      <c r="K387" s="318">
        <v>24.2</v>
      </c>
      <c r="L387" s="319">
        <v>6.1</v>
      </c>
      <c r="M387" s="319">
        <v>4.0999999999999996</v>
      </c>
      <c r="N387" s="320"/>
      <c r="O387" s="321">
        <f t="shared" si="28"/>
        <v>-0.4115226337448652</v>
      </c>
      <c r="P387" s="322">
        <f t="shared" si="29"/>
        <v>51.270499999999991</v>
      </c>
    </row>
    <row r="388" spans="1:16" x14ac:dyDescent="0.45">
      <c r="A388" s="311">
        <v>557304</v>
      </c>
      <c r="B388" s="311">
        <v>4</v>
      </c>
      <c r="C388" s="329" t="s">
        <v>345</v>
      </c>
      <c r="D388" s="313">
        <v>44690</v>
      </c>
      <c r="E388" s="314">
        <f t="shared" si="25"/>
        <v>12.857142857142858</v>
      </c>
      <c r="F388" s="315">
        <f t="shared" si="26"/>
        <v>34</v>
      </c>
      <c r="G388" s="364">
        <f t="shared" si="27"/>
        <v>18</v>
      </c>
      <c r="H388" s="166" t="s">
        <v>552</v>
      </c>
      <c r="I388" s="365">
        <v>524700</v>
      </c>
      <c r="J388" s="318">
        <v>23.6</v>
      </c>
      <c r="K388" s="318">
        <v>25.8</v>
      </c>
      <c r="L388" s="319">
        <v>7</v>
      </c>
      <c r="M388" s="319">
        <v>4</v>
      </c>
      <c r="N388" s="320"/>
      <c r="O388" s="321">
        <f t="shared" si="28"/>
        <v>9.322033898305083</v>
      </c>
      <c r="P388" s="322">
        <f t="shared" si="29"/>
        <v>56</v>
      </c>
    </row>
    <row r="389" spans="1:16" x14ac:dyDescent="0.45">
      <c r="A389" s="311">
        <v>557305</v>
      </c>
      <c r="B389" s="311">
        <v>0</v>
      </c>
      <c r="C389" s="331" t="s">
        <v>346</v>
      </c>
      <c r="D389" s="313">
        <v>44690</v>
      </c>
      <c r="E389" s="314">
        <f t="shared" si="25"/>
        <v>12.857142857142858</v>
      </c>
      <c r="F389" s="315">
        <f t="shared" si="26"/>
        <v>34</v>
      </c>
      <c r="G389" s="364">
        <f t="shared" si="27"/>
        <v>18</v>
      </c>
      <c r="H389" s="166" t="s">
        <v>552</v>
      </c>
      <c r="I389" s="365">
        <v>524701</v>
      </c>
      <c r="J389" s="318">
        <v>22.7</v>
      </c>
      <c r="K389" s="318">
        <v>25.2</v>
      </c>
      <c r="L389" s="319">
        <v>9.3000000000000007</v>
      </c>
      <c r="M389" s="319">
        <v>3.7</v>
      </c>
      <c r="N389" s="320"/>
      <c r="O389" s="321">
        <f t="shared" si="28"/>
        <v>11.013215859030833</v>
      </c>
      <c r="P389" s="322">
        <f t="shared" si="29"/>
        <v>63.658500000000011</v>
      </c>
    </row>
    <row r="390" spans="1:16" x14ac:dyDescent="0.45">
      <c r="A390" s="311">
        <v>557306</v>
      </c>
      <c r="B390" s="311">
        <v>1</v>
      </c>
      <c r="C390" s="331" t="s">
        <v>346</v>
      </c>
      <c r="D390" s="313">
        <v>44690</v>
      </c>
      <c r="E390" s="314">
        <f t="shared" si="25"/>
        <v>12.857142857142858</v>
      </c>
      <c r="F390" s="315">
        <f t="shared" si="26"/>
        <v>34</v>
      </c>
      <c r="G390" s="364">
        <f t="shared" si="27"/>
        <v>18</v>
      </c>
      <c r="H390" s="366" t="s">
        <v>553</v>
      </c>
      <c r="I390" s="365">
        <v>524702</v>
      </c>
      <c r="J390" s="318">
        <v>22.4</v>
      </c>
      <c r="K390" s="318">
        <v>24.9</v>
      </c>
      <c r="L390" s="319">
        <v>3.7</v>
      </c>
      <c r="M390" s="319">
        <v>3.4</v>
      </c>
      <c r="N390" s="320"/>
      <c r="O390" s="321">
        <f t="shared" si="28"/>
        <v>11.160714285714279</v>
      </c>
      <c r="P390" s="322">
        <f t="shared" si="29"/>
        <v>21.385999999999999</v>
      </c>
    </row>
    <row r="391" spans="1:16" x14ac:dyDescent="0.45">
      <c r="A391" s="367">
        <v>557308</v>
      </c>
      <c r="B391" s="367">
        <v>3</v>
      </c>
      <c r="C391" s="378" t="s">
        <v>346</v>
      </c>
      <c r="D391" s="313">
        <v>44690</v>
      </c>
      <c r="E391" s="314">
        <f t="shared" si="25"/>
        <v>12.857142857142858</v>
      </c>
      <c r="F391" s="315">
        <f t="shared" si="26"/>
        <v>34</v>
      </c>
      <c r="G391" s="364">
        <f t="shared" si="27"/>
        <v>18</v>
      </c>
      <c r="H391" s="166" t="s">
        <v>552</v>
      </c>
      <c r="I391" s="369">
        <v>524704</v>
      </c>
      <c r="J391" s="370">
        <v>22.9</v>
      </c>
      <c r="K391" s="370">
        <v>24.9</v>
      </c>
      <c r="L391" s="371">
        <v>6.3</v>
      </c>
      <c r="M391" s="371">
        <v>4.8</v>
      </c>
      <c r="N391" s="372"/>
      <c r="O391" s="373">
        <f t="shared" si="28"/>
        <v>8.7336244541484689</v>
      </c>
      <c r="P391" s="374">
        <f t="shared" si="29"/>
        <v>72.575999999999993</v>
      </c>
    </row>
    <row r="392" spans="1:16" x14ac:dyDescent="0.45">
      <c r="A392" s="311">
        <v>557309</v>
      </c>
      <c r="B392" s="311">
        <v>4</v>
      </c>
      <c r="C392" s="331" t="s">
        <v>346</v>
      </c>
      <c r="D392" s="313">
        <v>44690</v>
      </c>
      <c r="E392" s="314">
        <f t="shared" si="25"/>
        <v>12.857142857142858</v>
      </c>
      <c r="F392" s="315">
        <f t="shared" si="26"/>
        <v>34</v>
      </c>
      <c r="G392" s="364">
        <f t="shared" si="27"/>
        <v>18</v>
      </c>
      <c r="H392" s="166" t="s">
        <v>553</v>
      </c>
      <c r="I392" s="365">
        <v>524705</v>
      </c>
      <c r="J392" s="318">
        <v>22.1</v>
      </c>
      <c r="K392" s="318">
        <v>23.1</v>
      </c>
      <c r="L392" s="319">
        <v>3.6</v>
      </c>
      <c r="M392" s="319">
        <v>3.4</v>
      </c>
      <c r="N392" s="320"/>
      <c r="O392" s="321">
        <f t="shared" si="28"/>
        <v>4.5248868778280604</v>
      </c>
      <c r="P392" s="322">
        <f t="shared" si="29"/>
        <v>20.808</v>
      </c>
    </row>
    <row r="393" spans="1:16" x14ac:dyDescent="0.45">
      <c r="A393" s="311">
        <v>557271</v>
      </c>
      <c r="B393" s="311">
        <v>1</v>
      </c>
      <c r="C393" s="312" t="s">
        <v>337</v>
      </c>
      <c r="D393" s="313">
        <v>44692</v>
      </c>
      <c r="E393" s="314">
        <f t="shared" si="25"/>
        <v>13.142857142857142</v>
      </c>
      <c r="F393" s="315">
        <f t="shared" si="26"/>
        <v>36</v>
      </c>
      <c r="G393" s="364">
        <f t="shared" si="27"/>
        <v>20</v>
      </c>
      <c r="H393" s="166" t="s">
        <v>552</v>
      </c>
      <c r="I393" s="365">
        <v>524678</v>
      </c>
      <c r="J393" s="318">
        <v>23.2</v>
      </c>
      <c r="K393" s="318">
        <v>24.2</v>
      </c>
      <c r="L393" s="319">
        <v>5.5</v>
      </c>
      <c r="M393" s="319">
        <v>4.2</v>
      </c>
      <c r="N393" s="320"/>
      <c r="O393" s="321">
        <f t="shared" si="28"/>
        <v>4.31034482758621</v>
      </c>
      <c r="P393" s="322">
        <f t="shared" si="29"/>
        <v>48.510000000000005</v>
      </c>
    </row>
    <row r="394" spans="1:16" x14ac:dyDescent="0.45">
      <c r="A394" s="311">
        <v>557272</v>
      </c>
      <c r="B394" s="311">
        <v>2</v>
      </c>
      <c r="C394" s="312" t="s">
        <v>337</v>
      </c>
      <c r="D394" s="313">
        <v>44692</v>
      </c>
      <c r="E394" s="314">
        <f t="shared" si="25"/>
        <v>13.142857142857142</v>
      </c>
      <c r="F394" s="315">
        <f t="shared" si="26"/>
        <v>36</v>
      </c>
      <c r="G394" s="364">
        <f t="shared" si="27"/>
        <v>20</v>
      </c>
      <c r="H394" s="166" t="s">
        <v>553</v>
      </c>
      <c r="I394" s="365">
        <v>524679</v>
      </c>
      <c r="J394" s="318">
        <v>22.4</v>
      </c>
      <c r="K394" s="318">
        <v>23.6</v>
      </c>
      <c r="L394" s="371">
        <v>4</v>
      </c>
      <c r="M394" s="319">
        <v>4</v>
      </c>
      <c r="N394" s="320"/>
      <c r="O394" s="321">
        <f t="shared" si="28"/>
        <v>5.3571428571428603</v>
      </c>
      <c r="P394" s="322">
        <f t="shared" si="29"/>
        <v>32</v>
      </c>
    </row>
    <row r="395" spans="1:16" x14ac:dyDescent="0.45">
      <c r="A395" s="311">
        <v>557274</v>
      </c>
      <c r="B395" s="311">
        <v>4</v>
      </c>
      <c r="C395" s="312" t="s">
        <v>337</v>
      </c>
      <c r="D395" s="313">
        <v>44692</v>
      </c>
      <c r="E395" s="314">
        <f t="shared" si="25"/>
        <v>13.142857142857142</v>
      </c>
      <c r="F395" s="315">
        <f t="shared" si="26"/>
        <v>36</v>
      </c>
      <c r="G395" s="364">
        <f t="shared" si="27"/>
        <v>20</v>
      </c>
      <c r="H395" s="166" t="s">
        <v>553</v>
      </c>
      <c r="I395" s="365">
        <v>524681</v>
      </c>
      <c r="J395" s="318">
        <v>24.2</v>
      </c>
      <c r="K395" s="318">
        <v>24.7</v>
      </c>
      <c r="L395" s="371">
        <v>3</v>
      </c>
      <c r="M395" s="319">
        <v>2.2999999999999998</v>
      </c>
      <c r="N395" s="320"/>
      <c r="O395" s="321">
        <f t="shared" si="28"/>
        <v>2.0661157024793431</v>
      </c>
      <c r="P395" s="322">
        <f t="shared" si="29"/>
        <v>7.9349999999999987</v>
      </c>
    </row>
    <row r="396" spans="1:16" x14ac:dyDescent="0.45">
      <c r="A396" s="311">
        <v>557275</v>
      </c>
      <c r="B396" s="311">
        <v>0</v>
      </c>
      <c r="C396" s="327" t="s">
        <v>339</v>
      </c>
      <c r="D396" s="313">
        <v>44692</v>
      </c>
      <c r="E396" s="314">
        <f t="shared" si="25"/>
        <v>13.142857142857142</v>
      </c>
      <c r="F396" s="315">
        <f t="shared" si="26"/>
        <v>36</v>
      </c>
      <c r="G396" s="364">
        <f t="shared" si="27"/>
        <v>20</v>
      </c>
      <c r="H396" s="166" t="s">
        <v>553</v>
      </c>
      <c r="I396" s="365">
        <v>524682</v>
      </c>
      <c r="J396" s="318">
        <v>20.7</v>
      </c>
      <c r="K396" s="318">
        <v>22.7</v>
      </c>
      <c r="L396" s="371">
        <v>2.7</v>
      </c>
      <c r="M396" s="319">
        <v>2.5</v>
      </c>
      <c r="N396" s="320"/>
      <c r="O396" s="321">
        <f t="shared" si="28"/>
        <v>9.661835748792269</v>
      </c>
      <c r="P396" s="322">
        <f t="shared" si="29"/>
        <v>8.4375</v>
      </c>
    </row>
    <row r="397" spans="1:16" x14ac:dyDescent="0.45">
      <c r="A397" s="311">
        <v>557276</v>
      </c>
      <c r="B397" s="311">
        <v>1</v>
      </c>
      <c r="C397" s="327" t="s">
        <v>339</v>
      </c>
      <c r="D397" s="313">
        <v>44692</v>
      </c>
      <c r="E397" s="314">
        <f t="shared" si="25"/>
        <v>13.142857142857142</v>
      </c>
      <c r="F397" s="315">
        <f t="shared" si="26"/>
        <v>36</v>
      </c>
      <c r="G397" s="364">
        <f t="shared" si="27"/>
        <v>20</v>
      </c>
      <c r="H397" s="166" t="s">
        <v>553</v>
      </c>
      <c r="I397" s="365">
        <v>524683</v>
      </c>
      <c r="J397" s="318">
        <v>21.8</v>
      </c>
      <c r="K397" s="318">
        <v>23.3</v>
      </c>
      <c r="L397" s="371">
        <v>3.3</v>
      </c>
      <c r="M397" s="319">
        <v>2.5</v>
      </c>
      <c r="N397" s="320"/>
      <c r="O397" s="321">
        <f t="shared" si="28"/>
        <v>6.8807339449541205</v>
      </c>
      <c r="P397" s="322">
        <f t="shared" si="29"/>
        <v>10.3125</v>
      </c>
    </row>
    <row r="398" spans="1:16" x14ac:dyDescent="0.45">
      <c r="A398" s="311">
        <v>557277</v>
      </c>
      <c r="B398" s="311">
        <v>2</v>
      </c>
      <c r="C398" s="327" t="s">
        <v>339</v>
      </c>
      <c r="D398" s="313">
        <v>44692</v>
      </c>
      <c r="E398" s="314">
        <f t="shared" si="25"/>
        <v>13.142857142857142</v>
      </c>
      <c r="F398" s="315">
        <f t="shared" si="26"/>
        <v>36</v>
      </c>
      <c r="G398" s="364">
        <f t="shared" si="27"/>
        <v>20</v>
      </c>
      <c r="H398" s="166" t="s">
        <v>553</v>
      </c>
      <c r="I398" s="365">
        <v>524684</v>
      </c>
      <c r="J398" s="318">
        <v>24.6</v>
      </c>
      <c r="K398" s="318">
        <v>25.2</v>
      </c>
      <c r="L398" s="371">
        <v>4.7</v>
      </c>
      <c r="M398" s="319">
        <v>3.8</v>
      </c>
      <c r="N398" s="320"/>
      <c r="O398" s="321">
        <f t="shared" si="28"/>
        <v>2.4390243902439046</v>
      </c>
      <c r="P398" s="322">
        <f t="shared" si="29"/>
        <v>33.933999999999997</v>
      </c>
    </row>
    <row r="399" spans="1:16" x14ac:dyDescent="0.45">
      <c r="A399" s="311">
        <v>557278</v>
      </c>
      <c r="B399" s="311">
        <v>3</v>
      </c>
      <c r="C399" s="327" t="s">
        <v>339</v>
      </c>
      <c r="D399" s="313">
        <v>44692</v>
      </c>
      <c r="E399" s="314">
        <f t="shared" si="25"/>
        <v>13.142857142857142</v>
      </c>
      <c r="F399" s="315">
        <f t="shared" si="26"/>
        <v>36</v>
      </c>
      <c r="G399" s="364">
        <f t="shared" si="27"/>
        <v>20</v>
      </c>
      <c r="H399" s="166" t="s">
        <v>553</v>
      </c>
      <c r="I399" s="365">
        <v>524685</v>
      </c>
      <c r="J399" s="318">
        <v>22.6</v>
      </c>
      <c r="K399" s="318">
        <v>22.4</v>
      </c>
      <c r="L399" s="371">
        <v>5.8</v>
      </c>
      <c r="M399" s="319">
        <v>5.7</v>
      </c>
      <c r="N399" s="320"/>
      <c r="O399" s="321">
        <f t="shared" si="28"/>
        <v>-0.88495575221240186</v>
      </c>
      <c r="P399" s="322">
        <f t="shared" si="29"/>
        <v>94.221000000000004</v>
      </c>
    </row>
    <row r="400" spans="1:16" x14ac:dyDescent="0.45">
      <c r="A400" s="311">
        <v>557279</v>
      </c>
      <c r="B400" s="311">
        <v>4</v>
      </c>
      <c r="C400" s="327" t="s">
        <v>339</v>
      </c>
      <c r="D400" s="313">
        <v>44692</v>
      </c>
      <c r="E400" s="314">
        <f t="shared" si="25"/>
        <v>13.142857142857142</v>
      </c>
      <c r="F400" s="315">
        <f t="shared" si="26"/>
        <v>36</v>
      </c>
      <c r="G400" s="364">
        <f t="shared" si="27"/>
        <v>20</v>
      </c>
      <c r="H400" s="166" t="s">
        <v>551</v>
      </c>
      <c r="I400" s="365">
        <v>524686</v>
      </c>
      <c r="J400" s="318">
        <v>23</v>
      </c>
      <c r="K400" s="318">
        <v>25.3</v>
      </c>
      <c r="L400" s="371">
        <v>5.2</v>
      </c>
      <c r="M400" s="319">
        <v>5</v>
      </c>
      <c r="N400" s="320"/>
      <c r="O400" s="321">
        <f t="shared" si="28"/>
        <v>10.000000000000009</v>
      </c>
      <c r="P400" s="322">
        <f t="shared" si="29"/>
        <v>65</v>
      </c>
    </row>
    <row r="401" spans="1:16" x14ac:dyDescent="0.45">
      <c r="A401" s="311">
        <v>557280</v>
      </c>
      <c r="B401" s="311">
        <v>0</v>
      </c>
      <c r="C401" s="328" t="s">
        <v>341</v>
      </c>
      <c r="D401" s="313">
        <v>44692</v>
      </c>
      <c r="E401" s="314">
        <f t="shared" si="25"/>
        <v>13.142857142857142</v>
      </c>
      <c r="F401" s="315">
        <f t="shared" si="26"/>
        <v>36</v>
      </c>
      <c r="G401" s="364">
        <f t="shared" si="27"/>
        <v>20</v>
      </c>
      <c r="H401" s="166" t="s">
        <v>553</v>
      </c>
      <c r="I401" s="365">
        <v>524687</v>
      </c>
      <c r="J401" s="318">
        <v>22.7</v>
      </c>
      <c r="K401" s="318">
        <v>23.3</v>
      </c>
      <c r="L401" s="371">
        <v>8.5</v>
      </c>
      <c r="M401" s="319">
        <v>6.1</v>
      </c>
      <c r="N401" s="320"/>
      <c r="O401" s="321">
        <f t="shared" si="28"/>
        <v>2.6431718061673992</v>
      </c>
      <c r="P401" s="322">
        <f t="shared" si="29"/>
        <v>158.14249999999998</v>
      </c>
    </row>
    <row r="402" spans="1:16" x14ac:dyDescent="0.45">
      <c r="A402" s="311">
        <v>557284</v>
      </c>
      <c r="B402" s="311">
        <v>4</v>
      </c>
      <c r="C402" s="328" t="s">
        <v>341</v>
      </c>
      <c r="D402" s="313">
        <v>44692</v>
      </c>
      <c r="E402" s="314">
        <f t="shared" si="25"/>
        <v>13.142857142857142</v>
      </c>
      <c r="F402" s="315">
        <f t="shared" si="26"/>
        <v>36</v>
      </c>
      <c r="G402" s="364">
        <f t="shared" si="27"/>
        <v>20</v>
      </c>
      <c r="H402" s="166" t="s">
        <v>552</v>
      </c>
      <c r="I402" s="365">
        <v>524691</v>
      </c>
      <c r="J402" s="318">
        <v>23.3</v>
      </c>
      <c r="K402" s="318">
        <v>24</v>
      </c>
      <c r="L402" s="371">
        <v>3.6</v>
      </c>
      <c r="M402" s="319">
        <v>2.9</v>
      </c>
      <c r="N402" s="320"/>
      <c r="O402" s="321">
        <f t="shared" si="28"/>
        <v>3.0042918454935563</v>
      </c>
      <c r="P402" s="322">
        <f t="shared" si="29"/>
        <v>15.137999999999998</v>
      </c>
    </row>
    <row r="403" spans="1:16" x14ac:dyDescent="0.45">
      <c r="A403" s="311">
        <v>557286</v>
      </c>
      <c r="B403" s="311">
        <v>1</v>
      </c>
      <c r="C403" s="329" t="s">
        <v>342</v>
      </c>
      <c r="D403" s="313">
        <v>44692</v>
      </c>
      <c r="E403" s="314">
        <f t="shared" si="25"/>
        <v>13.142857142857142</v>
      </c>
      <c r="F403" s="315">
        <f t="shared" si="26"/>
        <v>36</v>
      </c>
      <c r="G403" s="364">
        <f t="shared" si="27"/>
        <v>20</v>
      </c>
      <c r="H403" s="166" t="s">
        <v>552</v>
      </c>
      <c r="I403" s="365">
        <v>524693</v>
      </c>
      <c r="J403" s="318">
        <v>22.2</v>
      </c>
      <c r="K403" s="318">
        <v>24.1</v>
      </c>
      <c r="L403" s="371">
        <v>6.2</v>
      </c>
      <c r="M403" s="319">
        <v>4.5</v>
      </c>
      <c r="N403" s="320"/>
      <c r="O403" s="321">
        <f t="shared" si="28"/>
        <v>8.5585585585585591</v>
      </c>
      <c r="P403" s="322">
        <f t="shared" si="29"/>
        <v>62.775000000000006</v>
      </c>
    </row>
    <row r="404" spans="1:16" x14ac:dyDescent="0.45">
      <c r="A404" s="311">
        <v>557287</v>
      </c>
      <c r="B404" s="311">
        <v>2</v>
      </c>
      <c r="C404" s="329" t="s">
        <v>342</v>
      </c>
      <c r="D404" s="313">
        <v>44692</v>
      </c>
      <c r="E404" s="314">
        <f t="shared" si="25"/>
        <v>13.142857142857142</v>
      </c>
      <c r="F404" s="315">
        <f t="shared" si="26"/>
        <v>36</v>
      </c>
      <c r="G404" s="364">
        <f t="shared" si="27"/>
        <v>20</v>
      </c>
      <c r="H404" s="166" t="s">
        <v>553</v>
      </c>
      <c r="I404" s="365">
        <v>524694</v>
      </c>
      <c r="J404" s="318">
        <v>23.7</v>
      </c>
      <c r="K404" s="318">
        <v>24.2</v>
      </c>
      <c r="L404" s="371">
        <v>4.4000000000000004</v>
      </c>
      <c r="M404" s="319">
        <v>3.2</v>
      </c>
      <c r="N404" s="320"/>
      <c r="O404" s="321">
        <f t="shared" si="28"/>
        <v>2.1097046413502074</v>
      </c>
      <c r="P404" s="322">
        <f t="shared" si="29"/>
        <v>22.528000000000006</v>
      </c>
    </row>
    <row r="405" spans="1:16" x14ac:dyDescent="0.45">
      <c r="A405" s="311">
        <v>557288</v>
      </c>
      <c r="B405" s="311">
        <v>3</v>
      </c>
      <c r="C405" s="329" t="s">
        <v>342</v>
      </c>
      <c r="D405" s="313">
        <v>44692</v>
      </c>
      <c r="E405" s="314">
        <f t="shared" si="25"/>
        <v>13.142857142857142</v>
      </c>
      <c r="F405" s="315">
        <f t="shared" si="26"/>
        <v>36</v>
      </c>
      <c r="G405" s="364">
        <f t="shared" si="27"/>
        <v>20</v>
      </c>
      <c r="H405" s="166" t="s">
        <v>552</v>
      </c>
      <c r="I405" s="365">
        <v>524695</v>
      </c>
      <c r="J405" s="318">
        <v>21.1</v>
      </c>
      <c r="K405" s="318">
        <v>22.1</v>
      </c>
      <c r="L405" s="319">
        <v>2.7</v>
      </c>
      <c r="M405" s="319">
        <v>5.0999999999999996</v>
      </c>
      <c r="N405" s="320"/>
      <c r="O405" s="321">
        <f t="shared" si="28"/>
        <v>4.7393364928909998</v>
      </c>
      <c r="P405" s="322">
        <f t="shared" si="29"/>
        <v>35.113499999999995</v>
      </c>
    </row>
    <row r="406" spans="1:16" x14ac:dyDescent="0.45">
      <c r="A406" s="311">
        <v>557290</v>
      </c>
      <c r="B406" s="311">
        <v>0</v>
      </c>
      <c r="C406" s="330" t="s">
        <v>343</v>
      </c>
      <c r="D406" s="313">
        <v>44692</v>
      </c>
      <c r="E406" s="314">
        <f t="shared" si="25"/>
        <v>13.142857142857142</v>
      </c>
      <c r="F406" s="315">
        <f t="shared" si="26"/>
        <v>36</v>
      </c>
      <c r="G406" s="364">
        <f t="shared" si="27"/>
        <v>20</v>
      </c>
      <c r="H406" s="166" t="s">
        <v>553</v>
      </c>
      <c r="I406" s="365">
        <v>524697</v>
      </c>
      <c r="J406" s="318">
        <v>24</v>
      </c>
      <c r="K406" s="318">
        <v>25.1</v>
      </c>
      <c r="L406" s="319">
        <v>5.3</v>
      </c>
      <c r="M406" s="319">
        <v>3.4</v>
      </c>
      <c r="N406" s="320"/>
      <c r="O406" s="321">
        <f t="shared" si="28"/>
        <v>4.5833333333333393</v>
      </c>
      <c r="P406" s="322">
        <f t="shared" si="29"/>
        <v>30.633999999999997</v>
      </c>
    </row>
    <row r="407" spans="1:16" x14ac:dyDescent="0.45">
      <c r="A407" s="311">
        <v>557291</v>
      </c>
      <c r="B407" s="311">
        <v>1</v>
      </c>
      <c r="C407" s="330" t="s">
        <v>343</v>
      </c>
      <c r="D407" s="313">
        <v>44692</v>
      </c>
      <c r="E407" s="314">
        <f t="shared" si="25"/>
        <v>13.142857142857142</v>
      </c>
      <c r="F407" s="315">
        <f t="shared" si="26"/>
        <v>36</v>
      </c>
      <c r="G407" s="364">
        <f t="shared" si="27"/>
        <v>20</v>
      </c>
      <c r="H407" s="166" t="s">
        <v>552</v>
      </c>
      <c r="I407" s="365">
        <v>524698</v>
      </c>
      <c r="J407" s="318">
        <v>23.5</v>
      </c>
      <c r="K407" s="318">
        <v>24.9</v>
      </c>
      <c r="L407" s="319">
        <v>3.2</v>
      </c>
      <c r="M407" s="319">
        <v>3.1</v>
      </c>
      <c r="N407" s="320"/>
      <c r="O407" s="321">
        <f t="shared" si="28"/>
        <v>5.9574468085106247</v>
      </c>
      <c r="P407" s="322">
        <f t="shared" si="29"/>
        <v>15.376000000000003</v>
      </c>
    </row>
    <row r="408" spans="1:16" x14ac:dyDescent="0.45">
      <c r="A408" s="311">
        <v>557292</v>
      </c>
      <c r="B408" s="311">
        <v>2</v>
      </c>
      <c r="C408" s="330" t="s">
        <v>343</v>
      </c>
      <c r="D408" s="313">
        <v>44692</v>
      </c>
      <c r="E408" s="314">
        <f t="shared" si="25"/>
        <v>13.142857142857142</v>
      </c>
      <c r="F408" s="315">
        <f t="shared" si="26"/>
        <v>36</v>
      </c>
      <c r="G408" s="364">
        <f t="shared" si="27"/>
        <v>20</v>
      </c>
      <c r="H408" s="166" t="s">
        <v>551</v>
      </c>
      <c r="I408" s="365">
        <v>524699</v>
      </c>
      <c r="J408" s="318">
        <v>27.3</v>
      </c>
      <c r="K408" s="318">
        <v>28.4</v>
      </c>
      <c r="L408" s="319">
        <v>5.5</v>
      </c>
      <c r="M408" s="319">
        <v>4.3</v>
      </c>
      <c r="N408" s="320"/>
      <c r="O408" s="321">
        <f t="shared" si="28"/>
        <v>4.029304029304015</v>
      </c>
      <c r="P408" s="322">
        <f t="shared" si="29"/>
        <v>50.847499999999997</v>
      </c>
    </row>
    <row r="409" spans="1:16" x14ac:dyDescent="0.45">
      <c r="A409" s="311">
        <v>557293</v>
      </c>
      <c r="B409" s="311">
        <v>3</v>
      </c>
      <c r="C409" s="330" t="s">
        <v>343</v>
      </c>
      <c r="D409" s="313">
        <v>44692</v>
      </c>
      <c r="E409" s="314">
        <f t="shared" si="25"/>
        <v>13.142857142857142</v>
      </c>
      <c r="F409" s="315">
        <f t="shared" si="26"/>
        <v>36</v>
      </c>
      <c r="G409" s="364">
        <f t="shared" si="27"/>
        <v>20</v>
      </c>
      <c r="H409" s="166" t="s">
        <v>552</v>
      </c>
      <c r="I409" s="365">
        <v>524700</v>
      </c>
      <c r="J409" s="318">
        <v>23.2</v>
      </c>
      <c r="K409" s="318">
        <v>22.7</v>
      </c>
      <c r="L409" s="319">
        <v>5.4</v>
      </c>
      <c r="M409" s="319">
        <v>3.5</v>
      </c>
      <c r="N409" s="320"/>
      <c r="O409" s="321">
        <f t="shared" si="28"/>
        <v>-2.155172413793105</v>
      </c>
      <c r="P409" s="322">
        <f t="shared" si="29"/>
        <v>33.075000000000003</v>
      </c>
    </row>
    <row r="410" spans="1:16" x14ac:dyDescent="0.45">
      <c r="A410" s="311">
        <v>557294</v>
      </c>
      <c r="B410" s="311">
        <v>4</v>
      </c>
      <c r="C410" s="330" t="s">
        <v>343</v>
      </c>
      <c r="D410" s="313">
        <v>44692</v>
      </c>
      <c r="E410" s="314">
        <f t="shared" si="25"/>
        <v>13.142857142857142</v>
      </c>
      <c r="F410" s="315">
        <f t="shared" si="26"/>
        <v>36</v>
      </c>
      <c r="G410" s="364">
        <f t="shared" si="27"/>
        <v>20</v>
      </c>
      <c r="H410" s="166" t="s">
        <v>551</v>
      </c>
      <c r="I410" s="365">
        <v>524701</v>
      </c>
      <c r="J410" s="318">
        <v>26.5</v>
      </c>
      <c r="K410" s="318">
        <v>26.7</v>
      </c>
      <c r="L410" s="319">
        <v>5.7</v>
      </c>
      <c r="M410" s="319">
        <v>4.9000000000000004</v>
      </c>
      <c r="N410" s="320"/>
      <c r="O410" s="321">
        <f t="shared" si="28"/>
        <v>0.7547169811320753</v>
      </c>
      <c r="P410" s="322">
        <f t="shared" si="29"/>
        <v>68.428500000000014</v>
      </c>
    </row>
    <row r="411" spans="1:16" x14ac:dyDescent="0.45">
      <c r="A411" s="311">
        <v>557295</v>
      </c>
      <c r="B411" s="311">
        <v>0</v>
      </c>
      <c r="C411" s="331" t="s">
        <v>344</v>
      </c>
      <c r="D411" s="313">
        <v>44692</v>
      </c>
      <c r="E411" s="314">
        <f t="shared" si="25"/>
        <v>13.142857142857142</v>
      </c>
      <c r="F411" s="315">
        <f t="shared" si="26"/>
        <v>36</v>
      </c>
      <c r="G411" s="364">
        <f t="shared" si="27"/>
        <v>20</v>
      </c>
      <c r="H411" s="166" t="s">
        <v>551</v>
      </c>
      <c r="I411" s="365">
        <v>524702</v>
      </c>
      <c r="J411" s="318">
        <v>23.9</v>
      </c>
      <c r="K411" s="318">
        <v>25</v>
      </c>
      <c r="L411" s="319">
        <v>4.8</v>
      </c>
      <c r="M411" s="319">
        <v>4.3</v>
      </c>
      <c r="N411" s="320"/>
      <c r="O411" s="321">
        <f t="shared" si="28"/>
        <v>4.6025104602510414</v>
      </c>
      <c r="P411" s="322">
        <f t="shared" si="29"/>
        <v>44.375999999999991</v>
      </c>
    </row>
    <row r="412" spans="1:16" x14ac:dyDescent="0.45">
      <c r="A412" s="311">
        <v>557299</v>
      </c>
      <c r="B412" s="311">
        <v>4</v>
      </c>
      <c r="C412" s="331" t="s">
        <v>344</v>
      </c>
      <c r="D412" s="313">
        <v>44692</v>
      </c>
      <c r="E412" s="314">
        <f t="shared" si="25"/>
        <v>13.142857142857142</v>
      </c>
      <c r="F412" s="315">
        <f t="shared" si="26"/>
        <v>36</v>
      </c>
      <c r="G412" s="364">
        <f t="shared" si="27"/>
        <v>20</v>
      </c>
      <c r="H412" s="166" t="s">
        <v>553</v>
      </c>
      <c r="I412" s="365">
        <v>524706</v>
      </c>
      <c r="J412" s="318">
        <v>25.1</v>
      </c>
      <c r="K412" s="318">
        <v>25.8</v>
      </c>
      <c r="L412" s="319">
        <v>4.0999999999999996</v>
      </c>
      <c r="M412" s="319">
        <v>3.9</v>
      </c>
      <c r="N412" s="320"/>
      <c r="O412" s="321">
        <f t="shared" si="28"/>
        <v>2.7888446215139417</v>
      </c>
      <c r="P412" s="322">
        <f t="shared" si="29"/>
        <v>31.180499999999995</v>
      </c>
    </row>
    <row r="413" spans="1:16" x14ac:dyDescent="0.45">
      <c r="A413" s="311">
        <v>557301</v>
      </c>
      <c r="B413" s="311">
        <v>1</v>
      </c>
      <c r="C413" s="329" t="s">
        <v>345</v>
      </c>
      <c r="D413" s="313">
        <v>44692</v>
      </c>
      <c r="E413" s="314">
        <f t="shared" si="25"/>
        <v>13.142857142857142</v>
      </c>
      <c r="F413" s="315">
        <f t="shared" si="26"/>
        <v>36</v>
      </c>
      <c r="G413" s="364">
        <f t="shared" si="27"/>
        <v>20</v>
      </c>
      <c r="H413" s="166" t="s">
        <v>552</v>
      </c>
      <c r="I413" s="365">
        <v>524697</v>
      </c>
      <c r="J413" s="318">
        <v>22.9</v>
      </c>
      <c r="K413" s="318">
        <v>23.9</v>
      </c>
      <c r="L413" s="319">
        <v>9.6999999999999993</v>
      </c>
      <c r="M413" s="319">
        <v>2.4</v>
      </c>
      <c r="N413" s="320"/>
      <c r="O413" s="321">
        <f t="shared" si="28"/>
        <v>4.366812227074246</v>
      </c>
      <c r="P413" s="322">
        <f t="shared" si="29"/>
        <v>27.935999999999996</v>
      </c>
    </row>
    <row r="414" spans="1:16" x14ac:dyDescent="0.45">
      <c r="A414" s="311">
        <v>557302</v>
      </c>
      <c r="B414" s="311">
        <v>2</v>
      </c>
      <c r="C414" s="329" t="s">
        <v>345</v>
      </c>
      <c r="D414" s="313">
        <v>44692</v>
      </c>
      <c r="E414" s="314">
        <f t="shared" si="25"/>
        <v>13.142857142857142</v>
      </c>
      <c r="F414" s="315">
        <f t="shared" si="26"/>
        <v>36</v>
      </c>
      <c r="G414" s="364">
        <f t="shared" si="27"/>
        <v>20</v>
      </c>
      <c r="H414" s="166" t="s">
        <v>552</v>
      </c>
      <c r="I414" s="365">
        <v>524698</v>
      </c>
      <c r="J414" s="318">
        <v>24.3</v>
      </c>
      <c r="K414" s="318">
        <v>23.8</v>
      </c>
      <c r="L414" s="319">
        <v>6</v>
      </c>
      <c r="M414" s="319">
        <v>4.7</v>
      </c>
      <c r="N414" s="320"/>
      <c r="O414" s="321">
        <f t="shared" si="28"/>
        <v>-2.0576131687242816</v>
      </c>
      <c r="P414" s="322">
        <f t="shared" si="29"/>
        <v>66.27000000000001</v>
      </c>
    </row>
    <row r="415" spans="1:16" x14ac:dyDescent="0.45">
      <c r="A415" s="311">
        <v>557304</v>
      </c>
      <c r="B415" s="311">
        <v>4</v>
      </c>
      <c r="C415" s="329" t="s">
        <v>345</v>
      </c>
      <c r="D415" s="313">
        <v>44692</v>
      </c>
      <c r="E415" s="314">
        <f t="shared" si="25"/>
        <v>13.142857142857142</v>
      </c>
      <c r="F415" s="315">
        <f t="shared" si="26"/>
        <v>36</v>
      </c>
      <c r="G415" s="364">
        <f t="shared" si="27"/>
        <v>20</v>
      </c>
      <c r="H415" s="166" t="s">
        <v>552</v>
      </c>
      <c r="I415" s="365">
        <v>524700</v>
      </c>
      <c r="J415" s="318">
        <v>23.6</v>
      </c>
      <c r="K415" s="318">
        <v>25.8</v>
      </c>
      <c r="L415" s="319">
        <v>7</v>
      </c>
      <c r="M415" s="319">
        <v>4.9000000000000004</v>
      </c>
      <c r="N415" s="320"/>
      <c r="O415" s="321">
        <f t="shared" si="28"/>
        <v>9.322033898305083</v>
      </c>
      <c r="P415" s="322">
        <f t="shared" si="29"/>
        <v>84.035000000000011</v>
      </c>
    </row>
    <row r="416" spans="1:16" x14ac:dyDescent="0.45">
      <c r="A416" s="311">
        <v>557305</v>
      </c>
      <c r="B416" s="311">
        <v>0</v>
      </c>
      <c r="C416" s="331" t="s">
        <v>346</v>
      </c>
      <c r="D416" s="313">
        <v>44692</v>
      </c>
      <c r="E416" s="314">
        <f t="shared" si="25"/>
        <v>13.142857142857142</v>
      </c>
      <c r="F416" s="315">
        <f t="shared" si="26"/>
        <v>36</v>
      </c>
      <c r="G416" s="364">
        <f t="shared" si="27"/>
        <v>20</v>
      </c>
      <c r="H416" s="166" t="s">
        <v>552</v>
      </c>
      <c r="I416" s="365">
        <v>524701</v>
      </c>
      <c r="J416" s="318">
        <v>22.7</v>
      </c>
      <c r="K416" s="318">
        <v>25.5</v>
      </c>
      <c r="L416" s="319">
        <v>2.8</v>
      </c>
      <c r="M416" s="319">
        <v>5.0999999999999996</v>
      </c>
      <c r="N416" s="320"/>
      <c r="O416" s="321">
        <f t="shared" si="28"/>
        <v>12.334801762114544</v>
      </c>
      <c r="P416" s="322">
        <f t="shared" si="29"/>
        <v>36.413999999999994</v>
      </c>
    </row>
    <row r="417" spans="1:16" x14ac:dyDescent="0.45">
      <c r="A417" s="311">
        <v>557306</v>
      </c>
      <c r="B417" s="311">
        <v>1</v>
      </c>
      <c r="C417" s="331" t="s">
        <v>346</v>
      </c>
      <c r="D417" s="313">
        <v>44692</v>
      </c>
      <c r="E417" s="314">
        <f t="shared" si="25"/>
        <v>13.142857142857142</v>
      </c>
      <c r="F417" s="315">
        <f t="shared" si="26"/>
        <v>36</v>
      </c>
      <c r="G417" s="364">
        <f t="shared" si="27"/>
        <v>20</v>
      </c>
      <c r="H417" s="166" t="s">
        <v>553</v>
      </c>
      <c r="I417" s="365">
        <v>524702</v>
      </c>
      <c r="J417" s="318">
        <v>22.4</v>
      </c>
      <c r="K417" s="318">
        <v>25</v>
      </c>
      <c r="L417" s="319">
        <v>5.0999999999999996</v>
      </c>
      <c r="M417" s="319">
        <v>3.5</v>
      </c>
      <c r="N417" s="320"/>
      <c r="O417" s="321">
        <f t="shared" si="28"/>
        <v>11.607142857142861</v>
      </c>
      <c r="P417" s="322">
        <f t="shared" si="29"/>
        <v>31.237499999999997</v>
      </c>
    </row>
    <row r="418" spans="1:16" x14ac:dyDescent="0.45">
      <c r="A418" s="311">
        <v>557308</v>
      </c>
      <c r="B418" s="311">
        <v>3</v>
      </c>
      <c r="C418" s="331" t="s">
        <v>346</v>
      </c>
      <c r="D418" s="313">
        <v>44692</v>
      </c>
      <c r="E418" s="314">
        <f t="shared" si="25"/>
        <v>13.142857142857142</v>
      </c>
      <c r="F418" s="315">
        <f t="shared" si="26"/>
        <v>36</v>
      </c>
      <c r="G418" s="364">
        <f t="shared" si="27"/>
        <v>20</v>
      </c>
      <c r="H418" s="166" t="s">
        <v>552</v>
      </c>
      <c r="I418" s="365">
        <v>524704</v>
      </c>
      <c r="J418" s="318">
        <v>22.9</v>
      </c>
      <c r="K418" s="318">
        <v>24.1</v>
      </c>
      <c r="L418" s="319">
        <v>6.1</v>
      </c>
      <c r="M418" s="319">
        <v>5.3</v>
      </c>
      <c r="N418" s="320"/>
      <c r="O418" s="321">
        <f t="shared" si="28"/>
        <v>5.2401746724890952</v>
      </c>
      <c r="P418" s="322">
        <f t="shared" si="29"/>
        <v>85.674499999999995</v>
      </c>
    </row>
    <row r="419" spans="1:16" x14ac:dyDescent="0.45">
      <c r="A419" s="311">
        <v>557309</v>
      </c>
      <c r="B419" s="311">
        <v>4</v>
      </c>
      <c r="C419" s="331" t="s">
        <v>346</v>
      </c>
      <c r="D419" s="313">
        <v>44692</v>
      </c>
      <c r="E419" s="314">
        <f t="shared" si="25"/>
        <v>13.142857142857142</v>
      </c>
      <c r="F419" s="315">
        <f t="shared" si="26"/>
        <v>36</v>
      </c>
      <c r="G419" s="364">
        <f t="shared" si="27"/>
        <v>20</v>
      </c>
      <c r="H419" s="166" t="s">
        <v>553</v>
      </c>
      <c r="I419" s="365">
        <v>524705</v>
      </c>
      <c r="J419" s="318">
        <v>22.1</v>
      </c>
      <c r="K419" s="318">
        <v>23.4</v>
      </c>
      <c r="L419" s="319">
        <v>4.0999999999999996</v>
      </c>
      <c r="M419" s="319">
        <v>3.6</v>
      </c>
      <c r="N419" s="320"/>
      <c r="O419" s="321">
        <f t="shared" si="28"/>
        <v>5.8823529411764497</v>
      </c>
      <c r="P419" s="322">
        <f t="shared" si="29"/>
        <v>26.568000000000001</v>
      </c>
    </row>
    <row r="420" spans="1:16" x14ac:dyDescent="0.45">
      <c r="A420" s="311">
        <v>557271</v>
      </c>
      <c r="B420" s="311">
        <v>1</v>
      </c>
      <c r="C420" s="312" t="s">
        <v>337</v>
      </c>
      <c r="D420" s="313">
        <v>44694</v>
      </c>
      <c r="E420" s="314">
        <f t="shared" si="25"/>
        <v>13.428571428571429</v>
      </c>
      <c r="F420" s="315">
        <f t="shared" si="26"/>
        <v>38</v>
      </c>
      <c r="G420" s="364">
        <f t="shared" si="27"/>
        <v>22</v>
      </c>
      <c r="H420" s="166" t="s">
        <v>552</v>
      </c>
      <c r="I420" s="365">
        <v>524678</v>
      </c>
      <c r="J420" s="318">
        <v>23.2</v>
      </c>
      <c r="K420" s="318">
        <v>23.6</v>
      </c>
      <c r="L420" s="319">
        <v>5.4</v>
      </c>
      <c r="M420" s="319">
        <v>4.5999999999999996</v>
      </c>
      <c r="N420" s="320"/>
      <c r="O420" s="321">
        <f t="shared" si="28"/>
        <v>1.7241379310344973</v>
      </c>
      <c r="P420" s="322">
        <f t="shared" si="29"/>
        <v>57.131999999999998</v>
      </c>
    </row>
    <row r="421" spans="1:16" x14ac:dyDescent="0.45">
      <c r="A421" s="311">
        <v>557272</v>
      </c>
      <c r="B421" s="311">
        <v>2</v>
      </c>
      <c r="C421" s="312" t="s">
        <v>337</v>
      </c>
      <c r="D421" s="313">
        <v>44694</v>
      </c>
      <c r="E421" s="314">
        <f t="shared" si="25"/>
        <v>13.428571428571429</v>
      </c>
      <c r="F421" s="315">
        <f t="shared" si="26"/>
        <v>38</v>
      </c>
      <c r="G421" s="364">
        <f t="shared" si="27"/>
        <v>22</v>
      </c>
      <c r="H421" s="166" t="s">
        <v>553</v>
      </c>
      <c r="I421" s="365">
        <v>524679</v>
      </c>
      <c r="J421" s="318">
        <v>22.4</v>
      </c>
      <c r="K421" s="318">
        <v>23.6</v>
      </c>
      <c r="L421" s="319">
        <v>4.3</v>
      </c>
      <c r="M421" s="319">
        <v>4.0999999999999996</v>
      </c>
      <c r="N421" s="320"/>
      <c r="O421" s="321">
        <f t="shared" si="28"/>
        <v>5.3571428571428603</v>
      </c>
      <c r="P421" s="322">
        <f t="shared" si="29"/>
        <v>36.141499999999994</v>
      </c>
    </row>
    <row r="422" spans="1:16" x14ac:dyDescent="0.45">
      <c r="A422" s="311">
        <v>557274</v>
      </c>
      <c r="B422" s="311">
        <v>4</v>
      </c>
      <c r="C422" s="312" t="s">
        <v>337</v>
      </c>
      <c r="D422" s="313">
        <v>44694</v>
      </c>
      <c r="E422" s="314">
        <f t="shared" si="25"/>
        <v>13.428571428571429</v>
      </c>
      <c r="F422" s="315">
        <f t="shared" si="26"/>
        <v>38</v>
      </c>
      <c r="G422" s="364">
        <f t="shared" si="27"/>
        <v>22</v>
      </c>
      <c r="H422" s="166" t="s">
        <v>553</v>
      </c>
      <c r="I422" s="365">
        <v>524681</v>
      </c>
      <c r="J422" s="318">
        <v>24.2</v>
      </c>
      <c r="K422" s="318">
        <v>24.6</v>
      </c>
      <c r="L422" s="319">
        <v>3.5</v>
      </c>
      <c r="M422" s="319">
        <v>2.7</v>
      </c>
      <c r="N422" s="320"/>
      <c r="O422" s="321">
        <f t="shared" si="28"/>
        <v>1.6528925619834878</v>
      </c>
      <c r="P422" s="322">
        <f t="shared" si="29"/>
        <v>12.757500000000002</v>
      </c>
    </row>
    <row r="423" spans="1:16" x14ac:dyDescent="0.45">
      <c r="A423" s="311">
        <v>557275</v>
      </c>
      <c r="B423" s="311">
        <v>0</v>
      </c>
      <c r="C423" s="327" t="s">
        <v>339</v>
      </c>
      <c r="D423" s="313">
        <v>44694</v>
      </c>
      <c r="E423" s="314">
        <f t="shared" si="25"/>
        <v>13.428571428571429</v>
      </c>
      <c r="F423" s="315">
        <f t="shared" si="26"/>
        <v>38</v>
      </c>
      <c r="G423" s="364">
        <f t="shared" si="27"/>
        <v>22</v>
      </c>
      <c r="H423" s="166" t="s">
        <v>553</v>
      </c>
      <c r="I423" s="365">
        <v>524682</v>
      </c>
      <c r="J423" s="318">
        <v>20.7</v>
      </c>
      <c r="K423" s="318">
        <v>22.7</v>
      </c>
      <c r="L423" s="319">
        <v>0</v>
      </c>
      <c r="M423" s="319">
        <v>0</v>
      </c>
      <c r="N423" s="320"/>
      <c r="O423" s="321">
        <f t="shared" si="28"/>
        <v>9.661835748792269</v>
      </c>
      <c r="P423" s="322">
        <f t="shared" si="29"/>
        <v>0</v>
      </c>
    </row>
    <row r="424" spans="1:16" x14ac:dyDescent="0.45">
      <c r="A424" s="311">
        <v>557276</v>
      </c>
      <c r="B424" s="311">
        <v>1</v>
      </c>
      <c r="C424" s="327" t="s">
        <v>339</v>
      </c>
      <c r="D424" s="313">
        <v>44694</v>
      </c>
      <c r="E424" s="314">
        <f t="shared" si="25"/>
        <v>13.428571428571429</v>
      </c>
      <c r="F424" s="315">
        <f t="shared" si="26"/>
        <v>38</v>
      </c>
      <c r="G424" s="364">
        <f t="shared" si="27"/>
        <v>22</v>
      </c>
      <c r="H424" s="166" t="s">
        <v>553</v>
      </c>
      <c r="I424" s="365">
        <v>524683</v>
      </c>
      <c r="J424" s="318">
        <v>21.8</v>
      </c>
      <c r="K424" s="318">
        <v>23.2</v>
      </c>
      <c r="L424" s="319">
        <v>0</v>
      </c>
      <c r="M424" s="319">
        <v>0</v>
      </c>
      <c r="N424" s="320"/>
      <c r="O424" s="321">
        <f t="shared" si="28"/>
        <v>6.4220183486238369</v>
      </c>
      <c r="P424" s="322">
        <f t="shared" si="29"/>
        <v>0</v>
      </c>
    </row>
    <row r="425" spans="1:16" x14ac:dyDescent="0.45">
      <c r="A425" s="311">
        <v>557277</v>
      </c>
      <c r="B425" s="311">
        <v>2</v>
      </c>
      <c r="C425" s="327" t="s">
        <v>339</v>
      </c>
      <c r="D425" s="313">
        <v>44694</v>
      </c>
      <c r="E425" s="314">
        <f t="shared" si="25"/>
        <v>13.428571428571429</v>
      </c>
      <c r="F425" s="315">
        <f t="shared" si="26"/>
        <v>38</v>
      </c>
      <c r="G425" s="364">
        <f t="shared" si="27"/>
        <v>22</v>
      </c>
      <c r="H425" s="375" t="s">
        <v>553</v>
      </c>
      <c r="I425" s="311">
        <v>524684</v>
      </c>
      <c r="J425" s="318">
        <v>24.6</v>
      </c>
      <c r="K425" s="318">
        <v>24.8</v>
      </c>
      <c r="L425" s="319">
        <v>5.0999999999999996</v>
      </c>
      <c r="M425" s="319">
        <v>4.9000000000000004</v>
      </c>
      <c r="N425" s="320"/>
      <c r="O425" s="321">
        <f t="shared" si="28"/>
        <v>0.81300813008129413</v>
      </c>
      <c r="P425" s="322">
        <f t="shared" si="29"/>
        <v>61.225500000000004</v>
      </c>
    </row>
    <row r="426" spans="1:16" x14ac:dyDescent="0.45">
      <c r="A426" s="311">
        <v>557278</v>
      </c>
      <c r="B426" s="311">
        <v>3</v>
      </c>
      <c r="C426" s="327" t="s">
        <v>339</v>
      </c>
      <c r="D426" s="313">
        <v>44694</v>
      </c>
      <c r="E426" s="314">
        <f t="shared" ref="E426:E489" si="30">(D426-44600)/7</f>
        <v>13.428571428571429</v>
      </c>
      <c r="F426" s="315">
        <f t="shared" ref="F426:F489" si="31">D426-44656</f>
        <v>38</v>
      </c>
      <c r="G426" s="364">
        <f t="shared" ref="G426:G489" si="32">D426-44672</f>
        <v>22</v>
      </c>
      <c r="H426" s="166" t="s">
        <v>553</v>
      </c>
      <c r="I426" s="365">
        <v>524685</v>
      </c>
      <c r="J426" s="318">
        <v>22.6</v>
      </c>
      <c r="K426" s="318">
        <v>22.9</v>
      </c>
      <c r="L426" s="319">
        <v>6.1</v>
      </c>
      <c r="M426" s="319">
        <v>5.8</v>
      </c>
      <c r="N426" s="320"/>
      <c r="O426" s="321">
        <f t="shared" ref="O426:O489" si="33">IF(K426="","",((K426/J426)-1)*100)</f>
        <v>1.327433628318575</v>
      </c>
      <c r="P426" s="322">
        <f t="shared" ref="P426:P489" si="34">IF(L426="","",L426*M426*M426/2)</f>
        <v>102.60199999999999</v>
      </c>
    </row>
    <row r="427" spans="1:16" x14ac:dyDescent="0.45">
      <c r="A427" s="311">
        <v>557279</v>
      </c>
      <c r="B427" s="311">
        <v>4</v>
      </c>
      <c r="C427" s="327" t="s">
        <v>339</v>
      </c>
      <c r="D427" s="313">
        <v>44694</v>
      </c>
      <c r="E427" s="314">
        <f t="shared" si="30"/>
        <v>13.428571428571429</v>
      </c>
      <c r="F427" s="315">
        <f t="shared" si="31"/>
        <v>38</v>
      </c>
      <c r="G427" s="364">
        <f t="shared" si="32"/>
        <v>22</v>
      </c>
      <c r="H427" s="166" t="s">
        <v>551</v>
      </c>
      <c r="I427" s="365">
        <v>524686</v>
      </c>
      <c r="J427" s="318">
        <v>23</v>
      </c>
      <c r="K427" s="318">
        <v>25.3</v>
      </c>
      <c r="L427" s="319">
        <v>6.3</v>
      </c>
      <c r="M427" s="319">
        <v>4.5999999999999996</v>
      </c>
      <c r="N427" s="320"/>
      <c r="O427" s="321">
        <f t="shared" si="33"/>
        <v>10.000000000000009</v>
      </c>
      <c r="P427" s="322">
        <f t="shared" si="34"/>
        <v>66.653999999999982</v>
      </c>
    </row>
    <row r="428" spans="1:16" x14ac:dyDescent="0.45">
      <c r="A428" s="311">
        <v>557280</v>
      </c>
      <c r="B428" s="311">
        <v>0</v>
      </c>
      <c r="C428" s="328" t="s">
        <v>341</v>
      </c>
      <c r="D428" s="313">
        <v>44694</v>
      </c>
      <c r="E428" s="314">
        <f t="shared" si="30"/>
        <v>13.428571428571429</v>
      </c>
      <c r="F428" s="315">
        <f t="shared" si="31"/>
        <v>38</v>
      </c>
      <c r="G428" s="364">
        <f t="shared" si="32"/>
        <v>22</v>
      </c>
      <c r="H428" s="166" t="s">
        <v>553</v>
      </c>
      <c r="I428" s="365">
        <v>524687</v>
      </c>
      <c r="J428" s="318">
        <v>22.7</v>
      </c>
      <c r="K428" s="318">
        <v>23.8</v>
      </c>
      <c r="L428" s="319">
        <v>9.1999999999999993</v>
      </c>
      <c r="M428" s="319">
        <v>7.3</v>
      </c>
      <c r="N428" s="320"/>
      <c r="O428" s="321">
        <f t="shared" si="33"/>
        <v>4.8458149779735837</v>
      </c>
      <c r="P428" s="322">
        <f t="shared" si="34"/>
        <v>245.13399999999999</v>
      </c>
    </row>
    <row r="429" spans="1:16" x14ac:dyDescent="0.45">
      <c r="A429" s="311">
        <v>557284</v>
      </c>
      <c r="B429" s="311">
        <v>4</v>
      </c>
      <c r="C429" s="328" t="s">
        <v>341</v>
      </c>
      <c r="D429" s="313">
        <v>44694</v>
      </c>
      <c r="E429" s="314">
        <f t="shared" si="30"/>
        <v>13.428571428571429</v>
      </c>
      <c r="F429" s="315">
        <f t="shared" si="31"/>
        <v>38</v>
      </c>
      <c r="G429" s="364">
        <f t="shared" si="32"/>
        <v>22</v>
      </c>
      <c r="H429" s="166" t="s">
        <v>552</v>
      </c>
      <c r="I429" s="365">
        <v>524691</v>
      </c>
      <c r="J429" s="318">
        <v>23.3</v>
      </c>
      <c r="K429" s="318">
        <v>24.5</v>
      </c>
      <c r="L429" s="319">
        <v>3.9</v>
      </c>
      <c r="M429" s="319">
        <v>3.5</v>
      </c>
      <c r="N429" s="320"/>
      <c r="O429" s="321">
        <f t="shared" si="33"/>
        <v>5.1502145922746712</v>
      </c>
      <c r="P429" s="322">
        <f t="shared" si="34"/>
        <v>23.887499999999999</v>
      </c>
    </row>
    <row r="430" spans="1:16" x14ac:dyDescent="0.45">
      <c r="A430" s="311">
        <v>557286</v>
      </c>
      <c r="B430" s="311">
        <v>1</v>
      </c>
      <c r="C430" s="329" t="s">
        <v>342</v>
      </c>
      <c r="D430" s="313">
        <v>44694</v>
      </c>
      <c r="E430" s="314">
        <f t="shared" si="30"/>
        <v>13.428571428571429</v>
      </c>
      <c r="F430" s="315">
        <f t="shared" si="31"/>
        <v>38</v>
      </c>
      <c r="G430" s="364">
        <f t="shared" si="32"/>
        <v>22</v>
      </c>
      <c r="H430" s="366" t="s">
        <v>552</v>
      </c>
      <c r="I430" s="365">
        <v>524693</v>
      </c>
      <c r="J430" s="318">
        <v>22.2</v>
      </c>
      <c r="K430" s="318">
        <v>24</v>
      </c>
      <c r="L430" s="319">
        <v>4.9000000000000004</v>
      </c>
      <c r="M430" s="319">
        <v>4.5</v>
      </c>
      <c r="N430" s="320"/>
      <c r="O430" s="321">
        <f t="shared" si="33"/>
        <v>8.1081081081081141</v>
      </c>
      <c r="P430" s="322">
        <f t="shared" si="34"/>
        <v>49.612500000000004</v>
      </c>
    </row>
    <row r="431" spans="1:16" x14ac:dyDescent="0.45">
      <c r="A431" s="367">
        <v>557287</v>
      </c>
      <c r="B431" s="367">
        <v>2</v>
      </c>
      <c r="C431" s="376" t="s">
        <v>342</v>
      </c>
      <c r="D431" s="313">
        <v>44694</v>
      </c>
      <c r="E431" s="314">
        <f t="shared" si="30"/>
        <v>13.428571428571429</v>
      </c>
      <c r="F431" s="315">
        <f t="shared" si="31"/>
        <v>38</v>
      </c>
      <c r="G431" s="364">
        <f t="shared" si="32"/>
        <v>22</v>
      </c>
      <c r="H431" s="166" t="s">
        <v>553</v>
      </c>
      <c r="I431" s="369">
        <v>524694</v>
      </c>
      <c r="J431" s="370">
        <v>23.7</v>
      </c>
      <c r="K431" s="370">
        <v>23.7</v>
      </c>
      <c r="L431" s="371">
        <v>3.1</v>
      </c>
      <c r="M431" s="371">
        <v>2.9</v>
      </c>
      <c r="N431" s="372"/>
      <c r="O431" s="373">
        <f t="shared" si="33"/>
        <v>0</v>
      </c>
      <c r="P431" s="374">
        <f t="shared" si="34"/>
        <v>13.035500000000001</v>
      </c>
    </row>
    <row r="432" spans="1:16" x14ac:dyDescent="0.45">
      <c r="A432" s="311">
        <v>557288</v>
      </c>
      <c r="B432" s="311">
        <v>3</v>
      </c>
      <c r="C432" s="329" t="s">
        <v>342</v>
      </c>
      <c r="D432" s="313">
        <v>44694</v>
      </c>
      <c r="E432" s="314">
        <f t="shared" si="30"/>
        <v>13.428571428571429</v>
      </c>
      <c r="F432" s="315">
        <f t="shared" si="31"/>
        <v>38</v>
      </c>
      <c r="G432" s="364">
        <f t="shared" si="32"/>
        <v>22</v>
      </c>
      <c r="H432" s="166" t="s">
        <v>552</v>
      </c>
      <c r="I432" s="365">
        <v>524695</v>
      </c>
      <c r="J432" s="318">
        <v>21.1</v>
      </c>
      <c r="K432" s="318">
        <v>22.7</v>
      </c>
      <c r="L432" s="319">
        <v>8.4</v>
      </c>
      <c r="M432" s="319">
        <v>5.4</v>
      </c>
      <c r="N432" s="320"/>
      <c r="O432" s="321">
        <f t="shared" si="33"/>
        <v>7.5829383886255819</v>
      </c>
      <c r="P432" s="322">
        <f t="shared" si="34"/>
        <v>122.47200000000002</v>
      </c>
    </row>
    <row r="433" spans="1:16" x14ac:dyDescent="0.45">
      <c r="A433" s="311">
        <v>557290</v>
      </c>
      <c r="B433" s="311">
        <v>0</v>
      </c>
      <c r="C433" s="330" t="s">
        <v>343</v>
      </c>
      <c r="D433" s="313">
        <v>44694</v>
      </c>
      <c r="E433" s="314">
        <f t="shared" si="30"/>
        <v>13.428571428571429</v>
      </c>
      <c r="F433" s="315">
        <f t="shared" si="31"/>
        <v>38</v>
      </c>
      <c r="G433" s="364">
        <f t="shared" si="32"/>
        <v>22</v>
      </c>
      <c r="H433" s="166" t="s">
        <v>553</v>
      </c>
      <c r="I433" s="365">
        <v>524697</v>
      </c>
      <c r="J433" s="318">
        <v>24</v>
      </c>
      <c r="K433" s="318">
        <v>24.8</v>
      </c>
      <c r="L433" s="319">
        <v>5.9</v>
      </c>
      <c r="M433" s="319">
        <v>4.9000000000000004</v>
      </c>
      <c r="N433" s="320"/>
      <c r="O433" s="321">
        <f t="shared" si="33"/>
        <v>3.3333333333333437</v>
      </c>
      <c r="P433" s="322">
        <f t="shared" si="34"/>
        <v>70.82950000000001</v>
      </c>
    </row>
    <row r="434" spans="1:16" x14ac:dyDescent="0.45">
      <c r="A434" s="311">
        <v>557291</v>
      </c>
      <c r="B434" s="311">
        <v>1</v>
      </c>
      <c r="C434" s="330" t="s">
        <v>343</v>
      </c>
      <c r="D434" s="313">
        <v>44694</v>
      </c>
      <c r="E434" s="314">
        <f t="shared" si="30"/>
        <v>13.428571428571429</v>
      </c>
      <c r="F434" s="315">
        <f t="shared" si="31"/>
        <v>38</v>
      </c>
      <c r="G434" s="364">
        <f t="shared" si="32"/>
        <v>22</v>
      </c>
      <c r="H434" s="166" t="s">
        <v>552</v>
      </c>
      <c r="I434" s="365">
        <v>524698</v>
      </c>
      <c r="J434" s="318">
        <v>23.5</v>
      </c>
      <c r="K434" s="318">
        <v>25.2</v>
      </c>
      <c r="L434" s="371">
        <v>3.7</v>
      </c>
      <c r="M434" s="319">
        <v>3.3</v>
      </c>
      <c r="N434" s="320"/>
      <c r="O434" s="321">
        <f t="shared" si="33"/>
        <v>7.2340425531914887</v>
      </c>
      <c r="P434" s="322">
        <f t="shared" si="34"/>
        <v>20.146499999999996</v>
      </c>
    </row>
    <row r="435" spans="1:16" x14ac:dyDescent="0.45">
      <c r="A435" s="311">
        <v>557292</v>
      </c>
      <c r="B435" s="311">
        <v>2</v>
      </c>
      <c r="C435" s="330" t="s">
        <v>343</v>
      </c>
      <c r="D435" s="313">
        <v>44694</v>
      </c>
      <c r="E435" s="314">
        <f t="shared" si="30"/>
        <v>13.428571428571429</v>
      </c>
      <c r="F435" s="315">
        <f t="shared" si="31"/>
        <v>38</v>
      </c>
      <c r="G435" s="364">
        <f t="shared" si="32"/>
        <v>22</v>
      </c>
      <c r="H435" s="166" t="s">
        <v>551</v>
      </c>
      <c r="I435" s="365">
        <v>524699</v>
      </c>
      <c r="J435" s="318">
        <v>27.3</v>
      </c>
      <c r="K435" s="318">
        <v>28.8</v>
      </c>
      <c r="L435" s="371">
        <v>4.8</v>
      </c>
      <c r="M435" s="319">
        <v>4.0999999999999996</v>
      </c>
      <c r="N435" s="320"/>
      <c r="O435" s="321">
        <f t="shared" si="33"/>
        <v>5.4945054945054972</v>
      </c>
      <c r="P435" s="322">
        <f t="shared" si="34"/>
        <v>40.343999999999987</v>
      </c>
    </row>
    <row r="436" spans="1:16" x14ac:dyDescent="0.45">
      <c r="A436" s="311">
        <v>557293</v>
      </c>
      <c r="B436" s="311">
        <v>3</v>
      </c>
      <c r="C436" s="330" t="s">
        <v>343</v>
      </c>
      <c r="D436" s="313">
        <v>44694</v>
      </c>
      <c r="E436" s="314">
        <f t="shared" si="30"/>
        <v>13.428571428571429</v>
      </c>
      <c r="F436" s="315">
        <f t="shared" si="31"/>
        <v>38</v>
      </c>
      <c r="G436" s="364">
        <f t="shared" si="32"/>
        <v>22</v>
      </c>
      <c r="H436" s="166" t="s">
        <v>552</v>
      </c>
      <c r="I436" s="365">
        <v>524700</v>
      </c>
      <c r="J436" s="318">
        <v>23.2</v>
      </c>
      <c r="K436" s="318">
        <v>23.5</v>
      </c>
      <c r="L436" s="371">
        <v>4.3</v>
      </c>
      <c r="M436" s="319">
        <v>3.9</v>
      </c>
      <c r="N436" s="320"/>
      <c r="O436" s="321">
        <f t="shared" si="33"/>
        <v>1.2931034482758674</v>
      </c>
      <c r="P436" s="322">
        <f t="shared" si="34"/>
        <v>32.701499999999996</v>
      </c>
    </row>
    <row r="437" spans="1:16" x14ac:dyDescent="0.45">
      <c r="A437" s="311">
        <v>557294</v>
      </c>
      <c r="B437" s="311">
        <v>4</v>
      </c>
      <c r="C437" s="330" t="s">
        <v>343</v>
      </c>
      <c r="D437" s="313">
        <v>44694</v>
      </c>
      <c r="E437" s="314">
        <f t="shared" si="30"/>
        <v>13.428571428571429</v>
      </c>
      <c r="F437" s="315">
        <f t="shared" si="31"/>
        <v>38</v>
      </c>
      <c r="G437" s="364">
        <f t="shared" si="32"/>
        <v>22</v>
      </c>
      <c r="H437" s="166" t="s">
        <v>551</v>
      </c>
      <c r="I437" s="365">
        <v>524701</v>
      </c>
      <c r="J437" s="318">
        <v>26.5</v>
      </c>
      <c r="K437" s="318">
        <v>27.4</v>
      </c>
      <c r="L437" s="371">
        <v>5.5</v>
      </c>
      <c r="M437" s="319">
        <v>5.0999999999999996</v>
      </c>
      <c r="N437" s="320"/>
      <c r="O437" s="321">
        <f t="shared" si="33"/>
        <v>3.3962264150943389</v>
      </c>
      <c r="P437" s="322">
        <f t="shared" si="34"/>
        <v>71.527499999999989</v>
      </c>
    </row>
    <row r="438" spans="1:16" x14ac:dyDescent="0.45">
      <c r="A438" s="311">
        <v>557295</v>
      </c>
      <c r="B438" s="311">
        <v>0</v>
      </c>
      <c r="C438" s="331" t="s">
        <v>344</v>
      </c>
      <c r="D438" s="313">
        <v>44694</v>
      </c>
      <c r="E438" s="314">
        <f t="shared" si="30"/>
        <v>13.428571428571429</v>
      </c>
      <c r="F438" s="315">
        <f t="shared" si="31"/>
        <v>38</v>
      </c>
      <c r="G438" s="364">
        <f t="shared" si="32"/>
        <v>22</v>
      </c>
      <c r="H438" s="166" t="s">
        <v>551</v>
      </c>
      <c r="I438" s="365">
        <v>524702</v>
      </c>
      <c r="J438" s="318">
        <v>23.9</v>
      </c>
      <c r="K438" s="318">
        <v>24.8</v>
      </c>
      <c r="L438" s="371">
        <v>5.4</v>
      </c>
      <c r="M438" s="319">
        <v>4.9000000000000004</v>
      </c>
      <c r="N438" s="320"/>
      <c r="O438" s="321">
        <f t="shared" si="33"/>
        <v>3.7656903765690419</v>
      </c>
      <c r="P438" s="322">
        <f t="shared" si="34"/>
        <v>64.827000000000012</v>
      </c>
    </row>
    <row r="439" spans="1:16" x14ac:dyDescent="0.45">
      <c r="A439" s="311">
        <v>557299</v>
      </c>
      <c r="B439" s="311">
        <v>4</v>
      </c>
      <c r="C439" s="331" t="s">
        <v>344</v>
      </c>
      <c r="D439" s="313">
        <v>44694</v>
      </c>
      <c r="E439" s="314">
        <f t="shared" si="30"/>
        <v>13.428571428571429</v>
      </c>
      <c r="F439" s="315">
        <f t="shared" si="31"/>
        <v>38</v>
      </c>
      <c r="G439" s="364">
        <f t="shared" si="32"/>
        <v>22</v>
      </c>
      <c r="H439" s="166" t="s">
        <v>553</v>
      </c>
      <c r="I439" s="365">
        <v>524706</v>
      </c>
      <c r="J439" s="318">
        <v>25.1</v>
      </c>
      <c r="K439" s="318">
        <v>26.2</v>
      </c>
      <c r="L439" s="371">
        <v>4.2</v>
      </c>
      <c r="M439" s="319">
        <v>4.2</v>
      </c>
      <c r="N439" s="320"/>
      <c r="O439" s="321">
        <f t="shared" si="33"/>
        <v>4.3824701195219085</v>
      </c>
      <c r="P439" s="322">
        <f t="shared" si="34"/>
        <v>37.044000000000004</v>
      </c>
    </row>
    <row r="440" spans="1:16" x14ac:dyDescent="0.45">
      <c r="A440" s="311">
        <v>557301</v>
      </c>
      <c r="B440" s="311">
        <v>1</v>
      </c>
      <c r="C440" s="329" t="s">
        <v>345</v>
      </c>
      <c r="D440" s="313">
        <v>44694</v>
      </c>
      <c r="E440" s="314">
        <f t="shared" si="30"/>
        <v>13.428571428571429</v>
      </c>
      <c r="F440" s="315">
        <f t="shared" si="31"/>
        <v>38</v>
      </c>
      <c r="G440" s="364">
        <f t="shared" si="32"/>
        <v>22</v>
      </c>
      <c r="H440" s="166" t="s">
        <v>552</v>
      </c>
      <c r="I440" s="365">
        <v>524697</v>
      </c>
      <c r="J440" s="318">
        <v>22.9</v>
      </c>
      <c r="K440" s="318">
        <v>23.3</v>
      </c>
      <c r="L440" s="371">
        <v>9.6999999999999993</v>
      </c>
      <c r="M440" s="319">
        <v>3</v>
      </c>
      <c r="N440" s="320"/>
      <c r="O440" s="321">
        <f t="shared" si="33"/>
        <v>1.7467248908296984</v>
      </c>
      <c r="P440" s="322">
        <f t="shared" si="34"/>
        <v>43.65</v>
      </c>
    </row>
    <row r="441" spans="1:16" x14ac:dyDescent="0.45">
      <c r="A441" s="311">
        <v>557302</v>
      </c>
      <c r="B441" s="311">
        <v>2</v>
      </c>
      <c r="C441" s="329" t="s">
        <v>345</v>
      </c>
      <c r="D441" s="313">
        <v>44694</v>
      </c>
      <c r="E441" s="314">
        <f t="shared" si="30"/>
        <v>13.428571428571429</v>
      </c>
      <c r="F441" s="315">
        <f t="shared" si="31"/>
        <v>38</v>
      </c>
      <c r="G441" s="364">
        <f t="shared" si="32"/>
        <v>22</v>
      </c>
      <c r="H441" s="166" t="s">
        <v>552</v>
      </c>
      <c r="I441" s="365">
        <v>524698</v>
      </c>
      <c r="J441" s="318">
        <v>24.3</v>
      </c>
      <c r="K441" s="318">
        <v>24</v>
      </c>
      <c r="L441" s="371">
        <v>6.7</v>
      </c>
      <c r="M441" s="319">
        <v>3.7</v>
      </c>
      <c r="N441" s="320"/>
      <c r="O441" s="321">
        <f t="shared" si="33"/>
        <v>-1.2345679012345734</v>
      </c>
      <c r="P441" s="322">
        <f t="shared" si="34"/>
        <v>45.861500000000007</v>
      </c>
    </row>
    <row r="442" spans="1:16" x14ac:dyDescent="0.45">
      <c r="A442" s="311">
        <v>557304</v>
      </c>
      <c r="B442" s="311">
        <v>4</v>
      </c>
      <c r="C442" s="329" t="s">
        <v>345</v>
      </c>
      <c r="D442" s="313">
        <v>44694</v>
      </c>
      <c r="E442" s="314">
        <f t="shared" si="30"/>
        <v>13.428571428571429</v>
      </c>
      <c r="F442" s="315">
        <f t="shared" si="31"/>
        <v>38</v>
      </c>
      <c r="G442" s="364">
        <f t="shared" si="32"/>
        <v>22</v>
      </c>
      <c r="H442" s="166" t="s">
        <v>552</v>
      </c>
      <c r="I442" s="365">
        <v>524700</v>
      </c>
      <c r="J442" s="318">
        <v>23.6</v>
      </c>
      <c r="K442" s="318">
        <v>25.1</v>
      </c>
      <c r="L442" s="371">
        <v>9.1999999999999993</v>
      </c>
      <c r="M442" s="319">
        <v>4.3</v>
      </c>
      <c r="N442" s="320"/>
      <c r="O442" s="321">
        <f t="shared" si="33"/>
        <v>6.3559322033898358</v>
      </c>
      <c r="P442" s="322">
        <f t="shared" si="34"/>
        <v>85.053999999999988</v>
      </c>
    </row>
    <row r="443" spans="1:16" x14ac:dyDescent="0.45">
      <c r="A443" s="311">
        <v>557305</v>
      </c>
      <c r="B443" s="311">
        <v>0</v>
      </c>
      <c r="C443" s="331" t="s">
        <v>346</v>
      </c>
      <c r="D443" s="313">
        <v>44694</v>
      </c>
      <c r="E443" s="314">
        <f t="shared" si="30"/>
        <v>13.428571428571429</v>
      </c>
      <c r="F443" s="315">
        <f t="shared" si="31"/>
        <v>38</v>
      </c>
      <c r="G443" s="364">
        <f t="shared" si="32"/>
        <v>22</v>
      </c>
      <c r="H443" s="166" t="s">
        <v>552</v>
      </c>
      <c r="I443" s="365">
        <v>524701</v>
      </c>
      <c r="J443" s="318">
        <v>22.7</v>
      </c>
      <c r="K443" s="318">
        <v>25.7</v>
      </c>
      <c r="L443" s="371">
        <v>10.7</v>
      </c>
      <c r="M443" s="319">
        <v>3.7</v>
      </c>
      <c r="N443" s="320"/>
      <c r="O443" s="321">
        <f t="shared" si="33"/>
        <v>13.215859030836995</v>
      </c>
      <c r="P443" s="322">
        <f t="shared" si="34"/>
        <v>73.241500000000002</v>
      </c>
    </row>
    <row r="444" spans="1:16" x14ac:dyDescent="0.45">
      <c r="A444" s="311">
        <v>557306</v>
      </c>
      <c r="B444" s="311">
        <v>1</v>
      </c>
      <c r="C444" s="331" t="s">
        <v>346</v>
      </c>
      <c r="D444" s="313">
        <v>44694</v>
      </c>
      <c r="E444" s="314">
        <f t="shared" si="30"/>
        <v>13.428571428571429</v>
      </c>
      <c r="F444" s="315">
        <f t="shared" si="31"/>
        <v>38</v>
      </c>
      <c r="G444" s="364">
        <f t="shared" si="32"/>
        <v>22</v>
      </c>
      <c r="H444" s="166" t="s">
        <v>553</v>
      </c>
      <c r="I444" s="365">
        <v>524702</v>
      </c>
      <c r="J444" s="318">
        <v>22.4</v>
      </c>
      <c r="K444" s="318">
        <v>24.9</v>
      </c>
      <c r="L444" s="371">
        <v>5</v>
      </c>
      <c r="M444" s="319">
        <v>3.7</v>
      </c>
      <c r="N444" s="320"/>
      <c r="O444" s="321">
        <f t="shared" si="33"/>
        <v>11.160714285714279</v>
      </c>
      <c r="P444" s="322">
        <f t="shared" si="34"/>
        <v>34.225000000000001</v>
      </c>
    </row>
    <row r="445" spans="1:16" x14ac:dyDescent="0.45">
      <c r="A445" s="311">
        <v>557308</v>
      </c>
      <c r="B445" s="311">
        <v>3</v>
      </c>
      <c r="C445" s="331" t="s">
        <v>346</v>
      </c>
      <c r="D445" s="313">
        <v>44694</v>
      </c>
      <c r="E445" s="314">
        <f t="shared" si="30"/>
        <v>13.428571428571429</v>
      </c>
      <c r="F445" s="315">
        <f t="shared" si="31"/>
        <v>38</v>
      </c>
      <c r="G445" s="364">
        <f t="shared" si="32"/>
        <v>22</v>
      </c>
      <c r="H445" s="166" t="s">
        <v>552</v>
      </c>
      <c r="I445" s="365">
        <v>524704</v>
      </c>
      <c r="J445" s="318">
        <v>22.9</v>
      </c>
      <c r="K445" s="318">
        <v>24</v>
      </c>
      <c r="L445" s="319">
        <v>7.6</v>
      </c>
      <c r="M445" s="319">
        <v>6.7</v>
      </c>
      <c r="N445" s="320"/>
      <c r="O445" s="321">
        <f t="shared" si="33"/>
        <v>4.8034934497816595</v>
      </c>
      <c r="P445" s="322">
        <f t="shared" si="34"/>
        <v>170.58200000000002</v>
      </c>
    </row>
    <row r="446" spans="1:16" x14ac:dyDescent="0.45">
      <c r="A446" s="311">
        <v>557309</v>
      </c>
      <c r="B446" s="311">
        <v>4</v>
      </c>
      <c r="C446" s="331" t="s">
        <v>346</v>
      </c>
      <c r="D446" s="313">
        <v>44694</v>
      </c>
      <c r="E446" s="314">
        <f t="shared" si="30"/>
        <v>13.428571428571429</v>
      </c>
      <c r="F446" s="315">
        <f t="shared" si="31"/>
        <v>38</v>
      </c>
      <c r="G446" s="364">
        <f t="shared" si="32"/>
        <v>22</v>
      </c>
      <c r="H446" s="166" t="s">
        <v>553</v>
      </c>
      <c r="I446" s="365">
        <v>524705</v>
      </c>
      <c r="J446" s="318">
        <v>22.1</v>
      </c>
      <c r="K446" s="318">
        <v>22.9</v>
      </c>
      <c r="L446" s="319">
        <v>4.4000000000000004</v>
      </c>
      <c r="M446" s="319">
        <v>3.6</v>
      </c>
      <c r="N446" s="320"/>
      <c r="O446" s="321">
        <f t="shared" si="33"/>
        <v>3.6199095022624306</v>
      </c>
      <c r="P446" s="322">
        <f t="shared" si="34"/>
        <v>28.512000000000004</v>
      </c>
    </row>
    <row r="447" spans="1:16" x14ac:dyDescent="0.45">
      <c r="A447" s="311">
        <v>557271</v>
      </c>
      <c r="B447" s="311">
        <v>1</v>
      </c>
      <c r="C447" s="312" t="s">
        <v>337</v>
      </c>
      <c r="D447" s="313">
        <v>44697</v>
      </c>
      <c r="E447" s="314">
        <f t="shared" si="30"/>
        <v>13.857142857142858</v>
      </c>
      <c r="F447" s="315">
        <f t="shared" si="31"/>
        <v>41</v>
      </c>
      <c r="G447" s="364">
        <f t="shared" si="32"/>
        <v>25</v>
      </c>
      <c r="H447" s="166" t="s">
        <v>552</v>
      </c>
      <c r="I447" s="365">
        <v>524678</v>
      </c>
      <c r="J447" s="318">
        <v>23.2</v>
      </c>
      <c r="K447" s="318">
        <v>23.7</v>
      </c>
      <c r="L447" s="319">
        <v>7.9</v>
      </c>
      <c r="M447" s="319">
        <v>7</v>
      </c>
      <c r="N447" s="320"/>
      <c r="O447" s="321">
        <f t="shared" si="33"/>
        <v>2.155172413793105</v>
      </c>
      <c r="P447" s="322">
        <f t="shared" si="34"/>
        <v>193.55</v>
      </c>
    </row>
    <row r="448" spans="1:16" x14ac:dyDescent="0.45">
      <c r="A448" s="311">
        <v>557272</v>
      </c>
      <c r="B448" s="311">
        <v>2</v>
      </c>
      <c r="C448" s="312" t="s">
        <v>337</v>
      </c>
      <c r="D448" s="313">
        <v>44697</v>
      </c>
      <c r="E448" s="314">
        <f t="shared" si="30"/>
        <v>13.857142857142858</v>
      </c>
      <c r="F448" s="315">
        <f t="shared" si="31"/>
        <v>41</v>
      </c>
      <c r="G448" s="364">
        <f t="shared" si="32"/>
        <v>25</v>
      </c>
      <c r="H448" s="166" t="s">
        <v>553</v>
      </c>
      <c r="I448" s="365">
        <v>524679</v>
      </c>
      <c r="J448" s="318">
        <v>22.4</v>
      </c>
      <c r="K448" s="318">
        <v>23.4</v>
      </c>
      <c r="L448" s="319">
        <v>4.5</v>
      </c>
      <c r="M448" s="319">
        <v>3.6</v>
      </c>
      <c r="N448" s="320"/>
      <c r="O448" s="321">
        <f t="shared" si="33"/>
        <v>4.4642857142857206</v>
      </c>
      <c r="P448" s="322">
        <f t="shared" si="34"/>
        <v>29.16</v>
      </c>
    </row>
    <row r="449" spans="1:16" x14ac:dyDescent="0.45">
      <c r="A449" s="311">
        <v>557274</v>
      </c>
      <c r="B449" s="311">
        <v>4</v>
      </c>
      <c r="C449" s="312" t="s">
        <v>337</v>
      </c>
      <c r="D449" s="313">
        <v>44697</v>
      </c>
      <c r="E449" s="314">
        <f t="shared" si="30"/>
        <v>13.857142857142858</v>
      </c>
      <c r="F449" s="315">
        <f t="shared" si="31"/>
        <v>41</v>
      </c>
      <c r="G449" s="364">
        <f t="shared" si="32"/>
        <v>25</v>
      </c>
      <c r="H449" s="166" t="s">
        <v>553</v>
      </c>
      <c r="I449" s="365">
        <v>524681</v>
      </c>
      <c r="J449" s="318">
        <v>24.2</v>
      </c>
      <c r="K449" s="318">
        <v>25.2</v>
      </c>
      <c r="L449" s="319">
        <v>6.9</v>
      </c>
      <c r="M449" s="319">
        <v>3.2</v>
      </c>
      <c r="N449" s="320"/>
      <c r="O449" s="321">
        <f t="shared" si="33"/>
        <v>4.1322314049586861</v>
      </c>
      <c r="P449" s="322">
        <f t="shared" si="34"/>
        <v>35.328000000000003</v>
      </c>
    </row>
    <row r="450" spans="1:16" x14ac:dyDescent="0.45">
      <c r="A450" s="311">
        <v>557275</v>
      </c>
      <c r="B450" s="311">
        <v>0</v>
      </c>
      <c r="C450" s="327" t="s">
        <v>339</v>
      </c>
      <c r="D450" s="313">
        <v>44697</v>
      </c>
      <c r="E450" s="314">
        <f t="shared" si="30"/>
        <v>13.857142857142858</v>
      </c>
      <c r="F450" s="315">
        <f t="shared" si="31"/>
        <v>41</v>
      </c>
      <c r="G450" s="364">
        <f t="shared" si="32"/>
        <v>25</v>
      </c>
      <c r="H450" s="166" t="s">
        <v>553</v>
      </c>
      <c r="I450" s="365">
        <v>524682</v>
      </c>
      <c r="J450" s="318">
        <v>20.7</v>
      </c>
      <c r="K450" s="318">
        <v>23.2</v>
      </c>
      <c r="L450" s="319">
        <v>3.5</v>
      </c>
      <c r="M450" s="319">
        <v>2.1</v>
      </c>
      <c r="N450" s="320"/>
      <c r="O450" s="321">
        <f t="shared" si="33"/>
        <v>12.077294685990347</v>
      </c>
      <c r="P450" s="322">
        <f t="shared" si="34"/>
        <v>7.7175000000000011</v>
      </c>
    </row>
    <row r="451" spans="1:16" x14ac:dyDescent="0.45">
      <c r="A451" s="311">
        <v>557276</v>
      </c>
      <c r="B451" s="311">
        <v>1</v>
      </c>
      <c r="C451" s="327" t="s">
        <v>339</v>
      </c>
      <c r="D451" s="313">
        <v>44697</v>
      </c>
      <c r="E451" s="314">
        <f t="shared" si="30"/>
        <v>13.857142857142858</v>
      </c>
      <c r="F451" s="315">
        <f t="shared" si="31"/>
        <v>41</v>
      </c>
      <c r="G451" s="364">
        <f t="shared" si="32"/>
        <v>25</v>
      </c>
      <c r="H451" s="166" t="s">
        <v>553</v>
      </c>
      <c r="I451" s="365">
        <v>524683</v>
      </c>
      <c r="J451" s="318">
        <v>21.8</v>
      </c>
      <c r="K451" s="318">
        <v>23.4</v>
      </c>
      <c r="L451" s="319">
        <v>0</v>
      </c>
      <c r="M451" s="319">
        <v>0</v>
      </c>
      <c r="N451" s="320"/>
      <c r="O451" s="321">
        <f t="shared" si="33"/>
        <v>7.3394495412844041</v>
      </c>
      <c r="P451" s="322">
        <f t="shared" si="34"/>
        <v>0</v>
      </c>
    </row>
    <row r="452" spans="1:16" x14ac:dyDescent="0.45">
      <c r="A452" s="311">
        <v>557277</v>
      </c>
      <c r="B452" s="311">
        <v>2</v>
      </c>
      <c r="C452" s="327" t="s">
        <v>339</v>
      </c>
      <c r="D452" s="313">
        <v>44697</v>
      </c>
      <c r="E452" s="314">
        <f t="shared" si="30"/>
        <v>13.857142857142858</v>
      </c>
      <c r="F452" s="315">
        <f t="shared" si="31"/>
        <v>41</v>
      </c>
      <c r="G452" s="364">
        <f t="shared" si="32"/>
        <v>25</v>
      </c>
      <c r="H452" s="166" t="s">
        <v>553</v>
      </c>
      <c r="I452" s="365">
        <v>524684</v>
      </c>
      <c r="J452" s="318">
        <v>24.6</v>
      </c>
      <c r="K452" s="318">
        <v>25.9</v>
      </c>
      <c r="L452" s="319">
        <v>5.9</v>
      </c>
      <c r="M452" s="319">
        <v>5.3</v>
      </c>
      <c r="N452" s="320"/>
      <c r="O452" s="321">
        <f t="shared" si="33"/>
        <v>5.2845528455284452</v>
      </c>
      <c r="P452" s="322">
        <f t="shared" si="34"/>
        <v>82.865499999999997</v>
      </c>
    </row>
    <row r="453" spans="1:16" x14ac:dyDescent="0.45">
      <c r="A453" s="311">
        <v>557278</v>
      </c>
      <c r="B453" s="311">
        <v>3</v>
      </c>
      <c r="C453" s="327" t="s">
        <v>339</v>
      </c>
      <c r="D453" s="313">
        <v>44697</v>
      </c>
      <c r="E453" s="314">
        <f t="shared" si="30"/>
        <v>13.857142857142858</v>
      </c>
      <c r="F453" s="315">
        <f t="shared" si="31"/>
        <v>41</v>
      </c>
      <c r="G453" s="364">
        <f t="shared" si="32"/>
        <v>25</v>
      </c>
      <c r="H453" s="166" t="s">
        <v>553</v>
      </c>
      <c r="I453" s="365">
        <v>524685</v>
      </c>
      <c r="J453" s="318">
        <v>22.6</v>
      </c>
      <c r="K453" s="318">
        <v>24.1</v>
      </c>
      <c r="L453" s="319">
        <v>8.1</v>
      </c>
      <c r="M453" s="319">
        <v>7.8</v>
      </c>
      <c r="N453" s="320"/>
      <c r="O453" s="321">
        <f t="shared" si="33"/>
        <v>6.6371681415929196</v>
      </c>
      <c r="P453" s="322">
        <f t="shared" si="34"/>
        <v>246.40199999999996</v>
      </c>
    </row>
    <row r="454" spans="1:16" x14ac:dyDescent="0.45">
      <c r="A454" s="311">
        <v>557279</v>
      </c>
      <c r="B454" s="311">
        <v>4</v>
      </c>
      <c r="C454" s="327" t="s">
        <v>339</v>
      </c>
      <c r="D454" s="313">
        <v>44697</v>
      </c>
      <c r="E454" s="314">
        <f t="shared" si="30"/>
        <v>13.857142857142858</v>
      </c>
      <c r="F454" s="315">
        <f t="shared" si="31"/>
        <v>41</v>
      </c>
      <c r="G454" s="364">
        <f t="shared" si="32"/>
        <v>25</v>
      </c>
      <c r="H454" s="166" t="s">
        <v>551</v>
      </c>
      <c r="I454" s="365">
        <v>524686</v>
      </c>
      <c r="J454" s="318">
        <v>23</v>
      </c>
      <c r="K454" s="318">
        <v>25.2</v>
      </c>
      <c r="L454" s="319">
        <v>6.8</v>
      </c>
      <c r="M454" s="319">
        <v>6</v>
      </c>
      <c r="N454" s="320"/>
      <c r="O454" s="321">
        <f t="shared" si="33"/>
        <v>9.565217391304337</v>
      </c>
      <c r="P454" s="322">
        <f t="shared" si="34"/>
        <v>122.39999999999999</v>
      </c>
    </row>
    <row r="455" spans="1:16" x14ac:dyDescent="0.45">
      <c r="A455" s="311">
        <v>557280</v>
      </c>
      <c r="B455" s="311">
        <v>0</v>
      </c>
      <c r="C455" s="328" t="s">
        <v>341</v>
      </c>
      <c r="D455" s="313">
        <v>44697</v>
      </c>
      <c r="E455" s="314">
        <f t="shared" si="30"/>
        <v>13.857142857142858</v>
      </c>
      <c r="F455" s="315">
        <f t="shared" si="31"/>
        <v>41</v>
      </c>
      <c r="G455" s="364">
        <f t="shared" si="32"/>
        <v>25</v>
      </c>
      <c r="H455" s="166" t="s">
        <v>553</v>
      </c>
      <c r="I455" s="365">
        <v>524687</v>
      </c>
      <c r="J455" s="318">
        <v>22.7</v>
      </c>
      <c r="K455" s="318">
        <v>23.7</v>
      </c>
      <c r="L455" s="319">
        <v>10.3</v>
      </c>
      <c r="M455" s="319">
        <v>7.4</v>
      </c>
      <c r="N455" s="320"/>
      <c r="O455" s="321">
        <f t="shared" si="33"/>
        <v>4.4052863436123246</v>
      </c>
      <c r="P455" s="322">
        <f t="shared" si="34"/>
        <v>282.01400000000007</v>
      </c>
    </row>
    <row r="456" spans="1:16" x14ac:dyDescent="0.45">
      <c r="A456" s="311">
        <v>557284</v>
      </c>
      <c r="B456" s="311">
        <v>4</v>
      </c>
      <c r="C456" s="328" t="s">
        <v>341</v>
      </c>
      <c r="D456" s="313">
        <v>44697</v>
      </c>
      <c r="E456" s="314">
        <f t="shared" si="30"/>
        <v>13.857142857142858</v>
      </c>
      <c r="F456" s="315">
        <f t="shared" si="31"/>
        <v>41</v>
      </c>
      <c r="G456" s="364">
        <f t="shared" si="32"/>
        <v>25</v>
      </c>
      <c r="H456" s="166" t="s">
        <v>552</v>
      </c>
      <c r="I456" s="365">
        <v>524691</v>
      </c>
      <c r="J456" s="318">
        <v>23.3</v>
      </c>
      <c r="K456" s="318">
        <v>24.6</v>
      </c>
      <c r="L456" s="319">
        <v>4.0999999999999996</v>
      </c>
      <c r="M456" s="319">
        <v>4.2</v>
      </c>
      <c r="N456" s="320"/>
      <c r="O456" s="321">
        <f t="shared" si="33"/>
        <v>5.579399141630903</v>
      </c>
      <c r="P456" s="322">
        <f t="shared" si="34"/>
        <v>36.161999999999999</v>
      </c>
    </row>
    <row r="457" spans="1:16" x14ac:dyDescent="0.45">
      <c r="A457" s="311">
        <v>557286</v>
      </c>
      <c r="B457" s="311">
        <v>1</v>
      </c>
      <c r="C457" s="329" t="s">
        <v>342</v>
      </c>
      <c r="D457" s="313">
        <v>44697</v>
      </c>
      <c r="E457" s="314">
        <f t="shared" si="30"/>
        <v>13.857142857142858</v>
      </c>
      <c r="F457" s="315">
        <f t="shared" si="31"/>
        <v>41</v>
      </c>
      <c r="G457" s="364">
        <f t="shared" si="32"/>
        <v>25</v>
      </c>
      <c r="H457" s="166" t="s">
        <v>552</v>
      </c>
      <c r="I457" s="365">
        <v>524693</v>
      </c>
      <c r="J457" s="318">
        <v>22.2</v>
      </c>
      <c r="K457" s="318">
        <v>24.7</v>
      </c>
      <c r="L457" s="319">
        <v>7.6</v>
      </c>
      <c r="M457" s="319">
        <v>6.3</v>
      </c>
      <c r="N457" s="320"/>
      <c r="O457" s="321">
        <f t="shared" si="33"/>
        <v>11.261261261261257</v>
      </c>
      <c r="P457" s="322">
        <f t="shared" si="34"/>
        <v>150.82199999999997</v>
      </c>
    </row>
    <row r="458" spans="1:16" x14ac:dyDescent="0.45">
      <c r="A458" s="311">
        <v>557287</v>
      </c>
      <c r="B458" s="311">
        <v>2</v>
      </c>
      <c r="C458" s="329" t="s">
        <v>342</v>
      </c>
      <c r="D458" s="313">
        <v>44697</v>
      </c>
      <c r="E458" s="314">
        <f t="shared" si="30"/>
        <v>13.857142857142858</v>
      </c>
      <c r="F458" s="315">
        <f t="shared" si="31"/>
        <v>41</v>
      </c>
      <c r="G458" s="364">
        <f t="shared" si="32"/>
        <v>25</v>
      </c>
      <c r="H458" s="166" t="s">
        <v>553</v>
      </c>
      <c r="I458" s="365">
        <v>524694</v>
      </c>
      <c r="J458" s="318">
        <v>23.7</v>
      </c>
      <c r="K458" s="318">
        <v>23</v>
      </c>
      <c r="L458" s="319">
        <v>3</v>
      </c>
      <c r="M458" s="319">
        <v>2.6</v>
      </c>
      <c r="N458" s="320"/>
      <c r="O458" s="321">
        <f t="shared" si="33"/>
        <v>-2.9535864978902926</v>
      </c>
      <c r="P458" s="322">
        <f t="shared" si="34"/>
        <v>10.14</v>
      </c>
    </row>
    <row r="459" spans="1:16" x14ac:dyDescent="0.45">
      <c r="A459" s="311">
        <v>557288</v>
      </c>
      <c r="B459" s="311">
        <v>3</v>
      </c>
      <c r="C459" s="329" t="s">
        <v>342</v>
      </c>
      <c r="D459" s="313">
        <v>44697</v>
      </c>
      <c r="E459" s="314">
        <f t="shared" si="30"/>
        <v>13.857142857142858</v>
      </c>
      <c r="F459" s="315">
        <f t="shared" si="31"/>
        <v>41</v>
      </c>
      <c r="G459" s="364">
        <f t="shared" si="32"/>
        <v>25</v>
      </c>
      <c r="H459" s="166" t="s">
        <v>552</v>
      </c>
      <c r="I459" s="365">
        <v>524695</v>
      </c>
      <c r="J459" s="318">
        <v>21.1</v>
      </c>
      <c r="K459" s="318">
        <v>22.4</v>
      </c>
      <c r="L459" s="319">
        <v>8.6</v>
      </c>
      <c r="M459" s="319">
        <v>5.4</v>
      </c>
      <c r="N459" s="320"/>
      <c r="O459" s="321">
        <f t="shared" si="33"/>
        <v>6.1611374407582797</v>
      </c>
      <c r="P459" s="322">
        <f t="shared" si="34"/>
        <v>125.38800000000001</v>
      </c>
    </row>
    <row r="460" spans="1:16" x14ac:dyDescent="0.45">
      <c r="A460" s="311">
        <v>557290</v>
      </c>
      <c r="B460" s="311">
        <v>0</v>
      </c>
      <c r="C460" s="330" t="s">
        <v>343</v>
      </c>
      <c r="D460" s="313">
        <v>44697</v>
      </c>
      <c r="E460" s="314">
        <f t="shared" si="30"/>
        <v>13.857142857142858</v>
      </c>
      <c r="F460" s="315">
        <f t="shared" si="31"/>
        <v>41</v>
      </c>
      <c r="G460" s="364">
        <f t="shared" si="32"/>
        <v>25</v>
      </c>
      <c r="H460" s="166" t="s">
        <v>553</v>
      </c>
      <c r="I460" s="365">
        <v>524697</v>
      </c>
      <c r="J460" s="318">
        <v>24</v>
      </c>
      <c r="K460" s="318">
        <v>25.4</v>
      </c>
      <c r="L460" s="319">
        <v>6.6</v>
      </c>
      <c r="M460" s="319">
        <v>5.0999999999999996</v>
      </c>
      <c r="N460" s="320"/>
      <c r="O460" s="321">
        <f t="shared" si="33"/>
        <v>5.8333333333333348</v>
      </c>
      <c r="P460" s="322">
        <f t="shared" si="34"/>
        <v>85.832999999999984</v>
      </c>
    </row>
    <row r="461" spans="1:16" x14ac:dyDescent="0.45">
      <c r="A461" s="311">
        <v>557291</v>
      </c>
      <c r="B461" s="311">
        <v>1</v>
      </c>
      <c r="C461" s="330" t="s">
        <v>343</v>
      </c>
      <c r="D461" s="313">
        <v>44697</v>
      </c>
      <c r="E461" s="314">
        <f t="shared" si="30"/>
        <v>13.857142857142858</v>
      </c>
      <c r="F461" s="315">
        <f t="shared" si="31"/>
        <v>41</v>
      </c>
      <c r="G461" s="364">
        <f t="shared" si="32"/>
        <v>25</v>
      </c>
      <c r="H461" s="166" t="s">
        <v>552</v>
      </c>
      <c r="I461" s="365">
        <v>524698</v>
      </c>
      <c r="J461" s="318">
        <v>23.5</v>
      </c>
      <c r="K461" s="318">
        <v>25.2</v>
      </c>
      <c r="L461" s="319">
        <v>3.4</v>
      </c>
      <c r="M461" s="319">
        <v>3.3</v>
      </c>
      <c r="N461" s="320"/>
      <c r="O461" s="321">
        <f t="shared" si="33"/>
        <v>7.2340425531914887</v>
      </c>
      <c r="P461" s="322">
        <f t="shared" si="34"/>
        <v>18.512999999999998</v>
      </c>
    </row>
    <row r="462" spans="1:16" x14ac:dyDescent="0.45">
      <c r="A462" s="311">
        <v>557292</v>
      </c>
      <c r="B462" s="311">
        <v>2</v>
      </c>
      <c r="C462" s="330" t="s">
        <v>343</v>
      </c>
      <c r="D462" s="313">
        <v>44697</v>
      </c>
      <c r="E462" s="314">
        <f t="shared" si="30"/>
        <v>13.857142857142858</v>
      </c>
      <c r="F462" s="315">
        <f t="shared" si="31"/>
        <v>41</v>
      </c>
      <c r="G462" s="364">
        <f t="shared" si="32"/>
        <v>25</v>
      </c>
      <c r="H462" s="166" t="s">
        <v>551</v>
      </c>
      <c r="I462" s="365">
        <v>524699</v>
      </c>
      <c r="J462" s="318">
        <v>27.3</v>
      </c>
      <c r="K462" s="318">
        <v>28.7</v>
      </c>
      <c r="L462" s="319">
        <v>6.2</v>
      </c>
      <c r="M462" s="319">
        <v>6</v>
      </c>
      <c r="N462" s="320"/>
      <c r="O462" s="321">
        <f t="shared" si="33"/>
        <v>5.1282051282051322</v>
      </c>
      <c r="P462" s="322">
        <f t="shared" si="34"/>
        <v>111.60000000000001</v>
      </c>
    </row>
    <row r="463" spans="1:16" x14ac:dyDescent="0.45">
      <c r="A463" s="311">
        <v>557293</v>
      </c>
      <c r="B463" s="311">
        <v>3</v>
      </c>
      <c r="C463" s="330" t="s">
        <v>343</v>
      </c>
      <c r="D463" s="313">
        <v>44697</v>
      </c>
      <c r="E463" s="314">
        <f t="shared" si="30"/>
        <v>13.857142857142858</v>
      </c>
      <c r="F463" s="315">
        <f t="shared" si="31"/>
        <v>41</v>
      </c>
      <c r="G463" s="364">
        <f t="shared" si="32"/>
        <v>25</v>
      </c>
      <c r="H463" s="166" t="s">
        <v>552</v>
      </c>
      <c r="I463" s="365">
        <v>524700</v>
      </c>
      <c r="J463" s="318">
        <v>23.2</v>
      </c>
      <c r="K463" s="318">
        <v>23.6</v>
      </c>
      <c r="L463" s="319">
        <v>8.4</v>
      </c>
      <c r="M463" s="319">
        <v>5.2</v>
      </c>
      <c r="N463" s="320"/>
      <c r="O463" s="321">
        <f t="shared" si="33"/>
        <v>1.7241379310344973</v>
      </c>
      <c r="P463" s="322">
        <f t="shared" si="34"/>
        <v>113.56800000000003</v>
      </c>
    </row>
    <row r="464" spans="1:16" x14ac:dyDescent="0.45">
      <c r="A464" s="311">
        <v>557294</v>
      </c>
      <c r="B464" s="311">
        <v>4</v>
      </c>
      <c r="C464" s="330" t="s">
        <v>343</v>
      </c>
      <c r="D464" s="313">
        <v>44697</v>
      </c>
      <c r="E464" s="314">
        <f t="shared" si="30"/>
        <v>13.857142857142858</v>
      </c>
      <c r="F464" s="315">
        <f t="shared" si="31"/>
        <v>41</v>
      </c>
      <c r="G464" s="364">
        <f t="shared" si="32"/>
        <v>25</v>
      </c>
      <c r="H464" s="166" t="s">
        <v>551</v>
      </c>
      <c r="I464" s="365">
        <v>524701</v>
      </c>
      <c r="J464" s="318">
        <v>26.5</v>
      </c>
      <c r="K464" s="318">
        <v>27.1</v>
      </c>
      <c r="L464" s="319">
        <v>5.8</v>
      </c>
      <c r="M464" s="319">
        <v>5.9</v>
      </c>
      <c r="N464" s="320"/>
      <c r="O464" s="321">
        <f t="shared" si="33"/>
        <v>2.2641509433962259</v>
      </c>
      <c r="P464" s="322">
        <f t="shared" si="34"/>
        <v>100.949</v>
      </c>
    </row>
    <row r="465" spans="1:16" x14ac:dyDescent="0.45">
      <c r="A465" s="311">
        <v>557295</v>
      </c>
      <c r="B465" s="311">
        <v>0</v>
      </c>
      <c r="C465" s="331" t="s">
        <v>344</v>
      </c>
      <c r="D465" s="313">
        <v>44697</v>
      </c>
      <c r="E465" s="314">
        <f t="shared" si="30"/>
        <v>13.857142857142858</v>
      </c>
      <c r="F465" s="315">
        <f t="shared" si="31"/>
        <v>41</v>
      </c>
      <c r="G465" s="364">
        <f t="shared" si="32"/>
        <v>25</v>
      </c>
      <c r="H465" s="375" t="s">
        <v>551</v>
      </c>
      <c r="I465" s="311">
        <v>524702</v>
      </c>
      <c r="J465" s="318">
        <v>23.9</v>
      </c>
      <c r="K465" s="318">
        <v>25.2</v>
      </c>
      <c r="L465" s="319">
        <v>5.7</v>
      </c>
      <c r="M465" s="319">
        <v>4.9000000000000004</v>
      </c>
      <c r="N465" s="320"/>
      <c r="O465" s="321">
        <f t="shared" si="33"/>
        <v>5.439330543933063</v>
      </c>
      <c r="P465" s="322">
        <f t="shared" si="34"/>
        <v>68.428500000000014</v>
      </c>
    </row>
    <row r="466" spans="1:16" x14ac:dyDescent="0.45">
      <c r="A466" s="311">
        <v>557299</v>
      </c>
      <c r="B466" s="311">
        <v>4</v>
      </c>
      <c r="C466" s="331" t="s">
        <v>344</v>
      </c>
      <c r="D466" s="313">
        <v>44697</v>
      </c>
      <c r="E466" s="314">
        <f t="shared" si="30"/>
        <v>13.857142857142858</v>
      </c>
      <c r="F466" s="315">
        <f t="shared" si="31"/>
        <v>41</v>
      </c>
      <c r="G466" s="364">
        <f t="shared" si="32"/>
        <v>25</v>
      </c>
      <c r="H466" s="166" t="s">
        <v>553</v>
      </c>
      <c r="I466" s="365">
        <v>524706</v>
      </c>
      <c r="J466" s="318">
        <v>25.1</v>
      </c>
      <c r="K466" s="318">
        <v>28</v>
      </c>
      <c r="L466" s="319">
        <v>5</v>
      </c>
      <c r="M466" s="319">
        <v>4</v>
      </c>
      <c r="N466" s="320"/>
      <c r="O466" s="321">
        <f t="shared" si="33"/>
        <v>11.553784860557759</v>
      </c>
      <c r="P466" s="322">
        <f t="shared" si="34"/>
        <v>40</v>
      </c>
    </row>
    <row r="467" spans="1:16" x14ac:dyDescent="0.45">
      <c r="A467" s="311">
        <v>557301</v>
      </c>
      <c r="B467" s="311">
        <v>1</v>
      </c>
      <c r="C467" s="329" t="s">
        <v>345</v>
      </c>
      <c r="D467" s="313">
        <v>44697</v>
      </c>
      <c r="E467" s="314">
        <f t="shared" si="30"/>
        <v>13.857142857142858</v>
      </c>
      <c r="F467" s="315">
        <f t="shared" si="31"/>
        <v>41</v>
      </c>
      <c r="G467" s="364">
        <f t="shared" si="32"/>
        <v>25</v>
      </c>
      <c r="H467" s="166" t="s">
        <v>552</v>
      </c>
      <c r="I467" s="365">
        <v>524697</v>
      </c>
      <c r="J467" s="318">
        <v>22.9</v>
      </c>
      <c r="K467" s="318">
        <v>24.3</v>
      </c>
      <c r="L467" s="319">
        <v>10.5</v>
      </c>
      <c r="M467" s="319">
        <v>4.7</v>
      </c>
      <c r="N467" s="320"/>
      <c r="O467" s="321">
        <f t="shared" si="33"/>
        <v>6.1135371179039444</v>
      </c>
      <c r="P467" s="322">
        <f t="shared" si="34"/>
        <v>115.97250000000001</v>
      </c>
    </row>
    <row r="468" spans="1:16" x14ac:dyDescent="0.45">
      <c r="A468" s="311">
        <v>557302</v>
      </c>
      <c r="B468" s="311">
        <v>2</v>
      </c>
      <c r="C468" s="329" t="s">
        <v>345</v>
      </c>
      <c r="D468" s="313">
        <v>44697</v>
      </c>
      <c r="E468" s="314">
        <f t="shared" si="30"/>
        <v>13.857142857142858</v>
      </c>
      <c r="F468" s="315">
        <f t="shared" si="31"/>
        <v>41</v>
      </c>
      <c r="G468" s="364">
        <f t="shared" si="32"/>
        <v>25</v>
      </c>
      <c r="H468" s="166" t="s">
        <v>552</v>
      </c>
      <c r="I468" s="365">
        <v>524698</v>
      </c>
      <c r="J468" s="318">
        <v>24.3</v>
      </c>
      <c r="K468" s="318">
        <v>23.9</v>
      </c>
      <c r="L468" s="319">
        <v>7.9</v>
      </c>
      <c r="M468" s="319">
        <v>5.2</v>
      </c>
      <c r="N468" s="320"/>
      <c r="O468" s="321">
        <f t="shared" si="33"/>
        <v>-1.6460905349794275</v>
      </c>
      <c r="P468" s="322">
        <f t="shared" si="34"/>
        <v>106.80800000000002</v>
      </c>
    </row>
    <row r="469" spans="1:16" x14ac:dyDescent="0.45">
      <c r="A469" s="311">
        <v>557304</v>
      </c>
      <c r="B469" s="311">
        <v>4</v>
      </c>
      <c r="C469" s="329" t="s">
        <v>345</v>
      </c>
      <c r="D469" s="313">
        <v>44697</v>
      </c>
      <c r="E469" s="314">
        <f t="shared" si="30"/>
        <v>13.857142857142858</v>
      </c>
      <c r="F469" s="315">
        <f t="shared" si="31"/>
        <v>41</v>
      </c>
      <c r="G469" s="364">
        <f t="shared" si="32"/>
        <v>25</v>
      </c>
      <c r="H469" s="166" t="s">
        <v>552</v>
      </c>
      <c r="I469" s="365">
        <v>524700</v>
      </c>
      <c r="J469" s="318">
        <v>23.6</v>
      </c>
      <c r="K469" s="318">
        <v>25.5</v>
      </c>
      <c r="L469" s="319">
        <v>10.1</v>
      </c>
      <c r="M469" s="319">
        <v>5.6</v>
      </c>
      <c r="N469" s="320"/>
      <c r="O469" s="321">
        <f t="shared" si="33"/>
        <v>8.0508474576271194</v>
      </c>
      <c r="P469" s="322">
        <f t="shared" si="34"/>
        <v>158.36799999999997</v>
      </c>
    </row>
    <row r="470" spans="1:16" x14ac:dyDescent="0.45">
      <c r="A470" s="311">
        <v>557305</v>
      </c>
      <c r="B470" s="311">
        <v>0</v>
      </c>
      <c r="C470" s="331" t="s">
        <v>346</v>
      </c>
      <c r="D470" s="313">
        <v>44697</v>
      </c>
      <c r="E470" s="314">
        <f t="shared" si="30"/>
        <v>13.857142857142858</v>
      </c>
      <c r="F470" s="315">
        <f t="shared" si="31"/>
        <v>41</v>
      </c>
      <c r="G470" s="364">
        <f t="shared" si="32"/>
        <v>25</v>
      </c>
      <c r="H470" s="366" t="s">
        <v>552</v>
      </c>
      <c r="I470" s="365">
        <v>524701</v>
      </c>
      <c r="J470" s="318">
        <v>22.7</v>
      </c>
      <c r="K470" s="318">
        <v>25.9</v>
      </c>
      <c r="L470" s="319">
        <v>11</v>
      </c>
      <c r="M470" s="319">
        <v>4.9000000000000004</v>
      </c>
      <c r="N470" s="320"/>
      <c r="O470" s="321">
        <f t="shared" si="33"/>
        <v>14.096916299559471</v>
      </c>
      <c r="P470" s="322">
        <f t="shared" si="34"/>
        <v>132.05500000000004</v>
      </c>
    </row>
    <row r="471" spans="1:16" x14ac:dyDescent="0.45">
      <c r="A471" s="367">
        <v>557306</v>
      </c>
      <c r="B471" s="367">
        <v>1</v>
      </c>
      <c r="C471" s="378" t="s">
        <v>346</v>
      </c>
      <c r="D471" s="313">
        <v>44697</v>
      </c>
      <c r="E471" s="314">
        <f t="shared" si="30"/>
        <v>13.857142857142858</v>
      </c>
      <c r="F471" s="315">
        <f t="shared" si="31"/>
        <v>41</v>
      </c>
      <c r="G471" s="364">
        <f t="shared" si="32"/>
        <v>25</v>
      </c>
      <c r="H471" s="166" t="s">
        <v>553</v>
      </c>
      <c r="I471" s="369">
        <v>524702</v>
      </c>
      <c r="J471" s="370">
        <v>22.4</v>
      </c>
      <c r="K471" s="370">
        <v>25.1</v>
      </c>
      <c r="L471" s="371">
        <v>7.5</v>
      </c>
      <c r="M471" s="371">
        <v>5.0999999999999996</v>
      </c>
      <c r="N471" s="372"/>
      <c r="O471" s="373">
        <f t="shared" si="33"/>
        <v>12.053571428571441</v>
      </c>
      <c r="P471" s="374">
        <f t="shared" si="34"/>
        <v>97.537499999999994</v>
      </c>
    </row>
    <row r="472" spans="1:16" x14ac:dyDescent="0.45">
      <c r="A472" s="311">
        <v>557308</v>
      </c>
      <c r="B472" s="311">
        <v>3</v>
      </c>
      <c r="C472" s="331" t="s">
        <v>346</v>
      </c>
      <c r="D472" s="313">
        <v>44697</v>
      </c>
      <c r="E472" s="314">
        <f t="shared" si="30"/>
        <v>13.857142857142858</v>
      </c>
      <c r="F472" s="315">
        <f t="shared" si="31"/>
        <v>41</v>
      </c>
      <c r="G472" s="364">
        <f t="shared" si="32"/>
        <v>25</v>
      </c>
      <c r="H472" s="166" t="s">
        <v>552</v>
      </c>
      <c r="I472" s="365">
        <v>524704</v>
      </c>
      <c r="J472" s="318">
        <v>22.9</v>
      </c>
      <c r="K472" s="318">
        <v>25</v>
      </c>
      <c r="L472" s="319">
        <v>7.8</v>
      </c>
      <c r="M472" s="319">
        <v>7.3</v>
      </c>
      <c r="N472" s="320"/>
      <c r="O472" s="321">
        <f t="shared" si="33"/>
        <v>9.1703056768559055</v>
      </c>
      <c r="P472" s="322">
        <f t="shared" si="34"/>
        <v>207.83099999999999</v>
      </c>
    </row>
    <row r="473" spans="1:16" x14ac:dyDescent="0.45">
      <c r="A473" s="311">
        <v>557309</v>
      </c>
      <c r="B473" s="311">
        <v>4</v>
      </c>
      <c r="C473" s="331" t="s">
        <v>346</v>
      </c>
      <c r="D473" s="313">
        <v>44697</v>
      </c>
      <c r="E473" s="314">
        <f t="shared" si="30"/>
        <v>13.857142857142858</v>
      </c>
      <c r="F473" s="315">
        <f t="shared" si="31"/>
        <v>41</v>
      </c>
      <c r="G473" s="364">
        <f t="shared" si="32"/>
        <v>25</v>
      </c>
      <c r="H473" s="166" t="s">
        <v>553</v>
      </c>
      <c r="I473" s="365">
        <v>524705</v>
      </c>
      <c r="J473" s="318">
        <v>22.1</v>
      </c>
      <c r="K473" s="318">
        <v>23.4</v>
      </c>
      <c r="L473" s="319">
        <v>4.8</v>
      </c>
      <c r="M473" s="319">
        <v>4.2</v>
      </c>
      <c r="N473" s="320"/>
      <c r="O473" s="321">
        <f t="shared" si="33"/>
        <v>5.8823529411764497</v>
      </c>
      <c r="P473" s="322">
        <f t="shared" si="34"/>
        <v>42.336000000000006</v>
      </c>
    </row>
    <row r="474" spans="1:16" x14ac:dyDescent="0.45">
      <c r="A474" s="311">
        <v>557271</v>
      </c>
      <c r="B474" s="311">
        <v>1</v>
      </c>
      <c r="C474" s="312" t="s">
        <v>337</v>
      </c>
      <c r="D474" s="313">
        <v>44699</v>
      </c>
      <c r="E474" s="314">
        <f t="shared" si="30"/>
        <v>14.142857142857142</v>
      </c>
      <c r="F474" s="315">
        <f t="shared" si="31"/>
        <v>43</v>
      </c>
      <c r="G474" s="364">
        <f t="shared" si="32"/>
        <v>27</v>
      </c>
      <c r="H474" s="166" t="s">
        <v>552</v>
      </c>
      <c r="I474" s="365">
        <v>524678</v>
      </c>
      <c r="J474" s="318">
        <v>23.2</v>
      </c>
      <c r="K474" s="318">
        <v>24.2</v>
      </c>
      <c r="L474" s="371">
        <v>6.6</v>
      </c>
      <c r="M474" s="319">
        <v>6.1</v>
      </c>
      <c r="N474" s="320"/>
      <c r="O474" s="321">
        <f t="shared" si="33"/>
        <v>4.31034482758621</v>
      </c>
      <c r="P474" s="322">
        <f t="shared" si="34"/>
        <v>122.79299999999999</v>
      </c>
    </row>
    <row r="475" spans="1:16" x14ac:dyDescent="0.45">
      <c r="A475" s="311">
        <v>557272</v>
      </c>
      <c r="B475" s="311">
        <v>2</v>
      </c>
      <c r="C475" s="312" t="s">
        <v>337</v>
      </c>
      <c r="D475" s="313">
        <v>44699</v>
      </c>
      <c r="E475" s="314">
        <f t="shared" si="30"/>
        <v>14.142857142857142</v>
      </c>
      <c r="F475" s="315">
        <f t="shared" si="31"/>
        <v>43</v>
      </c>
      <c r="G475" s="364">
        <f t="shared" si="32"/>
        <v>27</v>
      </c>
      <c r="H475" s="166" t="s">
        <v>553</v>
      </c>
      <c r="I475" s="365">
        <v>524679</v>
      </c>
      <c r="J475" s="318">
        <v>22.4</v>
      </c>
      <c r="K475" s="318">
        <v>23.7</v>
      </c>
      <c r="L475" s="371">
        <v>5</v>
      </c>
      <c r="M475" s="319">
        <v>4.9000000000000004</v>
      </c>
      <c r="N475" s="320"/>
      <c r="O475" s="321">
        <f t="shared" si="33"/>
        <v>5.8035714285714413</v>
      </c>
      <c r="P475" s="322">
        <f t="shared" si="34"/>
        <v>60.025000000000006</v>
      </c>
    </row>
    <row r="476" spans="1:16" x14ac:dyDescent="0.45">
      <c r="A476" s="311">
        <v>557274</v>
      </c>
      <c r="B476" s="311">
        <v>4</v>
      </c>
      <c r="C476" s="312" t="s">
        <v>337</v>
      </c>
      <c r="D476" s="313">
        <v>44699</v>
      </c>
      <c r="E476" s="314">
        <f t="shared" si="30"/>
        <v>14.142857142857142</v>
      </c>
      <c r="F476" s="315">
        <f t="shared" si="31"/>
        <v>43</v>
      </c>
      <c r="G476" s="364">
        <f t="shared" si="32"/>
        <v>27</v>
      </c>
      <c r="H476" s="166" t="s">
        <v>553</v>
      </c>
      <c r="I476" s="365">
        <v>524681</v>
      </c>
      <c r="J476" s="318">
        <v>24.2</v>
      </c>
      <c r="K476" s="318">
        <v>24.8</v>
      </c>
      <c r="L476" s="371">
        <v>8.4</v>
      </c>
      <c r="M476" s="319">
        <v>5.3</v>
      </c>
      <c r="N476" s="320"/>
      <c r="O476" s="321">
        <f t="shared" si="33"/>
        <v>2.4793388429752206</v>
      </c>
      <c r="P476" s="322">
        <f t="shared" si="34"/>
        <v>117.97800000000001</v>
      </c>
    </row>
    <row r="477" spans="1:16" x14ac:dyDescent="0.45">
      <c r="A477" s="311">
        <v>557275</v>
      </c>
      <c r="B477" s="311">
        <v>0</v>
      </c>
      <c r="C477" s="327" t="s">
        <v>339</v>
      </c>
      <c r="D477" s="313">
        <v>44699</v>
      </c>
      <c r="E477" s="314">
        <f t="shared" si="30"/>
        <v>14.142857142857142</v>
      </c>
      <c r="F477" s="315">
        <f t="shared" si="31"/>
        <v>43</v>
      </c>
      <c r="G477" s="364">
        <f t="shared" si="32"/>
        <v>27</v>
      </c>
      <c r="H477" s="166" t="s">
        <v>553</v>
      </c>
      <c r="I477" s="365">
        <v>524682</v>
      </c>
      <c r="J477" s="318">
        <v>20.7</v>
      </c>
      <c r="K477" s="318">
        <v>23.8</v>
      </c>
      <c r="L477" s="371">
        <v>0</v>
      </c>
      <c r="M477" s="319">
        <v>0</v>
      </c>
      <c r="N477" s="320"/>
      <c r="O477" s="321">
        <f t="shared" si="33"/>
        <v>14.975845410628018</v>
      </c>
      <c r="P477" s="322">
        <f t="shared" si="34"/>
        <v>0</v>
      </c>
    </row>
    <row r="478" spans="1:16" x14ac:dyDescent="0.45">
      <c r="A478" s="311">
        <v>557276</v>
      </c>
      <c r="B478" s="311">
        <v>1</v>
      </c>
      <c r="C478" s="327" t="s">
        <v>339</v>
      </c>
      <c r="D478" s="313">
        <v>44699</v>
      </c>
      <c r="E478" s="314">
        <f t="shared" si="30"/>
        <v>14.142857142857142</v>
      </c>
      <c r="F478" s="315">
        <f t="shared" si="31"/>
        <v>43</v>
      </c>
      <c r="G478" s="364">
        <f t="shared" si="32"/>
        <v>27</v>
      </c>
      <c r="H478" s="166" t="s">
        <v>553</v>
      </c>
      <c r="I478" s="365">
        <v>524683</v>
      </c>
      <c r="J478" s="318">
        <v>21.8</v>
      </c>
      <c r="K478" s="318">
        <v>23.7</v>
      </c>
      <c r="L478" s="371">
        <v>0</v>
      </c>
      <c r="M478" s="319">
        <v>0</v>
      </c>
      <c r="N478" s="320"/>
      <c r="O478" s="321">
        <f t="shared" si="33"/>
        <v>8.7155963302752326</v>
      </c>
      <c r="P478" s="322">
        <f t="shared" si="34"/>
        <v>0</v>
      </c>
    </row>
    <row r="479" spans="1:16" x14ac:dyDescent="0.45">
      <c r="A479" s="311">
        <v>557277</v>
      </c>
      <c r="B479" s="311">
        <v>2</v>
      </c>
      <c r="C479" s="327" t="s">
        <v>339</v>
      </c>
      <c r="D479" s="313">
        <v>44699</v>
      </c>
      <c r="E479" s="314">
        <f t="shared" si="30"/>
        <v>14.142857142857142</v>
      </c>
      <c r="F479" s="315">
        <f t="shared" si="31"/>
        <v>43</v>
      </c>
      <c r="G479" s="364">
        <f t="shared" si="32"/>
        <v>27</v>
      </c>
      <c r="H479" s="166" t="s">
        <v>553</v>
      </c>
      <c r="I479" s="365">
        <v>524684</v>
      </c>
      <c r="J479" s="318">
        <v>24.6</v>
      </c>
      <c r="K479" s="318">
        <v>25.7</v>
      </c>
      <c r="L479" s="371">
        <v>6.4</v>
      </c>
      <c r="M479" s="319">
        <v>5.5</v>
      </c>
      <c r="N479" s="320"/>
      <c r="O479" s="321">
        <f t="shared" si="33"/>
        <v>4.471544715447151</v>
      </c>
      <c r="P479" s="322">
        <f t="shared" si="34"/>
        <v>96.800000000000011</v>
      </c>
    </row>
    <row r="480" spans="1:16" x14ac:dyDescent="0.45">
      <c r="A480" s="311">
        <v>557278</v>
      </c>
      <c r="B480" s="311">
        <v>3</v>
      </c>
      <c r="C480" s="327" t="s">
        <v>339</v>
      </c>
      <c r="D480" s="313">
        <v>44699</v>
      </c>
      <c r="E480" s="314">
        <f t="shared" si="30"/>
        <v>14.142857142857142</v>
      </c>
      <c r="F480" s="315">
        <f t="shared" si="31"/>
        <v>43</v>
      </c>
      <c r="G480" s="364">
        <f t="shared" si="32"/>
        <v>27</v>
      </c>
      <c r="H480" s="166" t="s">
        <v>553</v>
      </c>
      <c r="I480" s="365">
        <v>524685</v>
      </c>
      <c r="J480" s="318">
        <v>22.6</v>
      </c>
      <c r="K480" s="318">
        <v>24.8</v>
      </c>
      <c r="L480" s="371">
        <v>6.9</v>
      </c>
      <c r="M480" s="319">
        <v>6.3</v>
      </c>
      <c r="N480" s="320"/>
      <c r="O480" s="321">
        <f t="shared" si="33"/>
        <v>9.7345132743362761</v>
      </c>
      <c r="P480" s="322">
        <f t="shared" si="34"/>
        <v>136.93049999999999</v>
      </c>
    </row>
    <row r="481" spans="1:16" x14ac:dyDescent="0.45">
      <c r="A481" s="311">
        <v>557279</v>
      </c>
      <c r="B481" s="311">
        <v>4</v>
      </c>
      <c r="C481" s="327" t="s">
        <v>339</v>
      </c>
      <c r="D481" s="313">
        <v>44699</v>
      </c>
      <c r="E481" s="314">
        <f t="shared" si="30"/>
        <v>14.142857142857142</v>
      </c>
      <c r="F481" s="315">
        <f t="shared" si="31"/>
        <v>43</v>
      </c>
      <c r="G481" s="364">
        <f t="shared" si="32"/>
        <v>27</v>
      </c>
      <c r="H481" s="166" t="s">
        <v>551</v>
      </c>
      <c r="I481" s="365">
        <v>524686</v>
      </c>
      <c r="J481" s="318">
        <v>23</v>
      </c>
      <c r="K481" s="318">
        <v>25.5</v>
      </c>
      <c r="L481" s="371">
        <v>7.5</v>
      </c>
      <c r="M481" s="319">
        <v>5.5</v>
      </c>
      <c r="N481" s="320"/>
      <c r="O481" s="321">
        <f t="shared" si="33"/>
        <v>10.869565217391308</v>
      </c>
      <c r="P481" s="322">
        <f t="shared" si="34"/>
        <v>113.4375</v>
      </c>
    </row>
    <row r="482" spans="1:16" x14ac:dyDescent="0.45">
      <c r="A482" s="311">
        <v>557280</v>
      </c>
      <c r="B482" s="311">
        <v>0</v>
      </c>
      <c r="C482" s="328" t="s">
        <v>341</v>
      </c>
      <c r="D482" s="313">
        <v>44699</v>
      </c>
      <c r="E482" s="314">
        <f t="shared" si="30"/>
        <v>14.142857142857142</v>
      </c>
      <c r="F482" s="315">
        <f t="shared" si="31"/>
        <v>43</v>
      </c>
      <c r="G482" s="364">
        <f t="shared" si="32"/>
        <v>27</v>
      </c>
      <c r="H482" s="166" t="s">
        <v>553</v>
      </c>
      <c r="I482" s="365">
        <v>524687</v>
      </c>
      <c r="J482" s="318">
        <v>22.7</v>
      </c>
      <c r="K482" s="318">
        <v>23.9</v>
      </c>
      <c r="L482" s="371">
        <v>10.199999999999999</v>
      </c>
      <c r="M482" s="319">
        <v>8.5</v>
      </c>
      <c r="N482" s="320"/>
      <c r="O482" s="321">
        <f t="shared" si="33"/>
        <v>5.2863436123347984</v>
      </c>
      <c r="P482" s="322">
        <f t="shared" si="34"/>
        <v>368.47499999999997</v>
      </c>
    </row>
    <row r="483" spans="1:16" x14ac:dyDescent="0.45">
      <c r="A483" s="311">
        <v>557284</v>
      </c>
      <c r="B483" s="311">
        <v>4</v>
      </c>
      <c r="C483" s="328" t="s">
        <v>341</v>
      </c>
      <c r="D483" s="313">
        <v>44699</v>
      </c>
      <c r="E483" s="314">
        <f t="shared" si="30"/>
        <v>14.142857142857142</v>
      </c>
      <c r="F483" s="315">
        <f t="shared" si="31"/>
        <v>43</v>
      </c>
      <c r="G483" s="364">
        <f t="shared" si="32"/>
        <v>27</v>
      </c>
      <c r="H483" s="166" t="s">
        <v>552</v>
      </c>
      <c r="I483" s="365">
        <v>524691</v>
      </c>
      <c r="J483" s="318">
        <v>23.3</v>
      </c>
      <c r="K483" s="318">
        <v>24.8</v>
      </c>
      <c r="L483" s="371">
        <v>6</v>
      </c>
      <c r="M483" s="319">
        <v>3.9</v>
      </c>
      <c r="N483" s="320"/>
      <c r="O483" s="321">
        <f t="shared" si="33"/>
        <v>6.4377682403433445</v>
      </c>
      <c r="P483" s="322">
        <f t="shared" si="34"/>
        <v>45.629999999999995</v>
      </c>
    </row>
    <row r="484" spans="1:16" x14ac:dyDescent="0.45">
      <c r="A484" s="311">
        <v>557286</v>
      </c>
      <c r="B484" s="311">
        <v>1</v>
      </c>
      <c r="C484" s="329" t="s">
        <v>342</v>
      </c>
      <c r="D484" s="313">
        <v>44699</v>
      </c>
      <c r="E484" s="314">
        <f t="shared" si="30"/>
        <v>14.142857142857142</v>
      </c>
      <c r="F484" s="315">
        <f t="shared" si="31"/>
        <v>43</v>
      </c>
      <c r="G484" s="364">
        <f t="shared" si="32"/>
        <v>27</v>
      </c>
      <c r="H484" s="166" t="s">
        <v>552</v>
      </c>
      <c r="I484" s="365">
        <v>524693</v>
      </c>
      <c r="J484" s="318">
        <v>22.2</v>
      </c>
      <c r="K484" s="318">
        <v>24.6</v>
      </c>
      <c r="L484" s="371">
        <v>7</v>
      </c>
      <c r="M484" s="319">
        <v>6.5</v>
      </c>
      <c r="N484" s="320"/>
      <c r="O484" s="321">
        <f t="shared" si="33"/>
        <v>10.810810810810811</v>
      </c>
      <c r="P484" s="322">
        <f t="shared" si="34"/>
        <v>147.875</v>
      </c>
    </row>
    <row r="485" spans="1:16" x14ac:dyDescent="0.45">
      <c r="A485" s="311">
        <v>557287</v>
      </c>
      <c r="B485" s="311">
        <v>2</v>
      </c>
      <c r="C485" s="329" t="s">
        <v>342</v>
      </c>
      <c r="D485" s="313">
        <v>44699</v>
      </c>
      <c r="E485" s="314">
        <f t="shared" si="30"/>
        <v>14.142857142857142</v>
      </c>
      <c r="F485" s="315">
        <f t="shared" si="31"/>
        <v>43</v>
      </c>
      <c r="G485" s="364">
        <f t="shared" si="32"/>
        <v>27</v>
      </c>
      <c r="H485" s="166" t="s">
        <v>553</v>
      </c>
      <c r="I485" s="365">
        <v>524694</v>
      </c>
      <c r="J485" s="318">
        <v>23.7</v>
      </c>
      <c r="K485" s="318">
        <v>24.4</v>
      </c>
      <c r="L485" s="319">
        <v>2.8</v>
      </c>
      <c r="M485" s="319">
        <v>2.6</v>
      </c>
      <c r="N485" s="320"/>
      <c r="O485" s="321">
        <f t="shared" si="33"/>
        <v>2.9535864978902815</v>
      </c>
      <c r="P485" s="322">
        <f t="shared" si="34"/>
        <v>9.4639999999999986</v>
      </c>
    </row>
    <row r="486" spans="1:16" x14ac:dyDescent="0.45">
      <c r="A486" s="311">
        <v>557288</v>
      </c>
      <c r="B486" s="311">
        <v>3</v>
      </c>
      <c r="C486" s="329" t="s">
        <v>342</v>
      </c>
      <c r="D486" s="313">
        <v>44699</v>
      </c>
      <c r="E486" s="314">
        <f t="shared" si="30"/>
        <v>14.142857142857142</v>
      </c>
      <c r="F486" s="315">
        <f t="shared" si="31"/>
        <v>43</v>
      </c>
      <c r="G486" s="364">
        <f t="shared" si="32"/>
        <v>27</v>
      </c>
      <c r="H486" s="166" t="s">
        <v>552</v>
      </c>
      <c r="I486" s="365">
        <v>524695</v>
      </c>
      <c r="J486" s="318">
        <v>21.1</v>
      </c>
      <c r="K486" s="318">
        <v>23</v>
      </c>
      <c r="L486" s="319">
        <v>8</v>
      </c>
      <c r="M486" s="319">
        <v>5.5</v>
      </c>
      <c r="N486" s="320"/>
      <c r="O486" s="321">
        <f t="shared" si="33"/>
        <v>9.004739336492884</v>
      </c>
      <c r="P486" s="322">
        <f t="shared" si="34"/>
        <v>121</v>
      </c>
    </row>
    <row r="487" spans="1:16" x14ac:dyDescent="0.45">
      <c r="A487" s="311">
        <v>557290</v>
      </c>
      <c r="B487" s="311">
        <v>0</v>
      </c>
      <c r="C487" s="330" t="s">
        <v>343</v>
      </c>
      <c r="D487" s="313">
        <v>44699</v>
      </c>
      <c r="E487" s="314">
        <f t="shared" si="30"/>
        <v>14.142857142857142</v>
      </c>
      <c r="F487" s="315">
        <f t="shared" si="31"/>
        <v>43</v>
      </c>
      <c r="G487" s="364">
        <f t="shared" si="32"/>
        <v>27</v>
      </c>
      <c r="H487" s="166" t="s">
        <v>553</v>
      </c>
      <c r="I487" s="365">
        <v>524697</v>
      </c>
      <c r="J487" s="318">
        <v>24</v>
      </c>
      <c r="K487" s="318">
        <v>25.5</v>
      </c>
      <c r="L487" s="319">
        <v>5.5</v>
      </c>
      <c r="M487" s="319">
        <v>5</v>
      </c>
      <c r="N487" s="320"/>
      <c r="O487" s="321">
        <f t="shared" si="33"/>
        <v>6.25</v>
      </c>
      <c r="P487" s="322">
        <f t="shared" si="34"/>
        <v>68.75</v>
      </c>
    </row>
    <row r="488" spans="1:16" x14ac:dyDescent="0.45">
      <c r="A488" s="311">
        <v>557291</v>
      </c>
      <c r="B488" s="311">
        <v>1</v>
      </c>
      <c r="C488" s="330" t="s">
        <v>343</v>
      </c>
      <c r="D488" s="313">
        <v>44699</v>
      </c>
      <c r="E488" s="314">
        <f t="shared" si="30"/>
        <v>14.142857142857142</v>
      </c>
      <c r="F488" s="315">
        <f t="shared" si="31"/>
        <v>43</v>
      </c>
      <c r="G488" s="364">
        <f t="shared" si="32"/>
        <v>27</v>
      </c>
      <c r="H488" s="166" t="s">
        <v>552</v>
      </c>
      <c r="I488" s="365">
        <v>524698</v>
      </c>
      <c r="J488" s="318">
        <v>23.5</v>
      </c>
      <c r="K488" s="318">
        <v>25.4</v>
      </c>
      <c r="L488" s="319">
        <v>4.2</v>
      </c>
      <c r="M488" s="319">
        <v>3.3</v>
      </c>
      <c r="N488" s="320"/>
      <c r="O488" s="321">
        <f t="shared" si="33"/>
        <v>8.085106382978724</v>
      </c>
      <c r="P488" s="322">
        <f t="shared" si="34"/>
        <v>22.868999999999996</v>
      </c>
    </row>
    <row r="489" spans="1:16" x14ac:dyDescent="0.45">
      <c r="A489" s="311">
        <v>557292</v>
      </c>
      <c r="B489" s="311">
        <v>2</v>
      </c>
      <c r="C489" s="330" t="s">
        <v>343</v>
      </c>
      <c r="D489" s="313">
        <v>44699</v>
      </c>
      <c r="E489" s="314">
        <f t="shared" si="30"/>
        <v>14.142857142857142</v>
      </c>
      <c r="F489" s="315">
        <f t="shared" si="31"/>
        <v>43</v>
      </c>
      <c r="G489" s="364">
        <f t="shared" si="32"/>
        <v>27</v>
      </c>
      <c r="H489" s="166" t="s">
        <v>551</v>
      </c>
      <c r="I489" s="365">
        <v>524699</v>
      </c>
      <c r="J489" s="318">
        <v>27.3</v>
      </c>
      <c r="K489" s="318">
        <v>28.6</v>
      </c>
      <c r="L489" s="319">
        <v>7.6</v>
      </c>
      <c r="M489" s="319">
        <v>5.2</v>
      </c>
      <c r="N489" s="320"/>
      <c r="O489" s="321">
        <f t="shared" si="33"/>
        <v>4.7619047619047672</v>
      </c>
      <c r="P489" s="322">
        <f t="shared" si="34"/>
        <v>102.752</v>
      </c>
    </row>
    <row r="490" spans="1:16" x14ac:dyDescent="0.45">
      <c r="A490" s="311">
        <v>557293</v>
      </c>
      <c r="B490" s="311">
        <v>3</v>
      </c>
      <c r="C490" s="330" t="s">
        <v>343</v>
      </c>
      <c r="D490" s="313">
        <v>44699</v>
      </c>
      <c r="E490" s="314">
        <f t="shared" ref="E490:E553" si="35">(D490-44600)/7</f>
        <v>14.142857142857142</v>
      </c>
      <c r="F490" s="315">
        <f t="shared" ref="F490:F553" si="36">D490-44656</f>
        <v>43</v>
      </c>
      <c r="G490" s="364">
        <f t="shared" ref="G490:G553" si="37">D490-44672</f>
        <v>27</v>
      </c>
      <c r="H490" s="166" t="s">
        <v>552</v>
      </c>
      <c r="I490" s="365">
        <v>524700</v>
      </c>
      <c r="J490" s="318">
        <v>23.2</v>
      </c>
      <c r="K490" s="318">
        <v>24</v>
      </c>
      <c r="L490" s="319">
        <v>9.1999999999999993</v>
      </c>
      <c r="M490" s="319">
        <v>5.8</v>
      </c>
      <c r="N490" s="320"/>
      <c r="O490" s="321">
        <f t="shared" ref="O490:O553" si="38">IF(K490="","",((K490/J490)-1)*100)</f>
        <v>3.4482758620689724</v>
      </c>
      <c r="P490" s="322">
        <f t="shared" ref="P490:P553" si="39">IF(L490="","",L490*M490*M490/2)</f>
        <v>154.74399999999997</v>
      </c>
    </row>
    <row r="491" spans="1:16" x14ac:dyDescent="0.45">
      <c r="A491" s="311">
        <v>557294</v>
      </c>
      <c r="B491" s="311">
        <v>4</v>
      </c>
      <c r="C491" s="330" t="s">
        <v>343</v>
      </c>
      <c r="D491" s="313">
        <v>44699</v>
      </c>
      <c r="E491" s="314">
        <f t="shared" si="35"/>
        <v>14.142857142857142</v>
      </c>
      <c r="F491" s="315">
        <f t="shared" si="36"/>
        <v>43</v>
      </c>
      <c r="G491" s="364">
        <f t="shared" si="37"/>
        <v>27</v>
      </c>
      <c r="H491" s="166" t="s">
        <v>551</v>
      </c>
      <c r="I491" s="365">
        <v>524701</v>
      </c>
      <c r="J491" s="318">
        <v>26.5</v>
      </c>
      <c r="K491" s="318">
        <v>27.6</v>
      </c>
      <c r="L491" s="319">
        <v>6.6</v>
      </c>
      <c r="M491" s="319">
        <v>5.4</v>
      </c>
      <c r="N491" s="320"/>
      <c r="O491" s="321">
        <f t="shared" si="38"/>
        <v>4.1509433962264142</v>
      </c>
      <c r="P491" s="322">
        <f t="shared" si="39"/>
        <v>96.228000000000009</v>
      </c>
    </row>
    <row r="492" spans="1:16" x14ac:dyDescent="0.45">
      <c r="A492" s="311">
        <v>557295</v>
      </c>
      <c r="B492" s="311">
        <v>0</v>
      </c>
      <c r="C492" s="331" t="s">
        <v>344</v>
      </c>
      <c r="D492" s="313">
        <v>44699</v>
      </c>
      <c r="E492" s="314">
        <f t="shared" si="35"/>
        <v>14.142857142857142</v>
      </c>
      <c r="F492" s="315">
        <f t="shared" si="36"/>
        <v>43</v>
      </c>
      <c r="G492" s="364">
        <f t="shared" si="37"/>
        <v>27</v>
      </c>
      <c r="H492" s="166" t="s">
        <v>551</v>
      </c>
      <c r="I492" s="365">
        <v>524702</v>
      </c>
      <c r="J492" s="318">
        <v>23.9</v>
      </c>
      <c r="K492" s="318">
        <v>25.3</v>
      </c>
      <c r="L492" s="319">
        <v>6.6</v>
      </c>
      <c r="M492" s="319">
        <v>4.4000000000000004</v>
      </c>
      <c r="N492" s="320"/>
      <c r="O492" s="321">
        <f t="shared" si="38"/>
        <v>5.8577405857740628</v>
      </c>
      <c r="P492" s="322">
        <f t="shared" si="39"/>
        <v>63.888000000000005</v>
      </c>
    </row>
    <row r="493" spans="1:16" x14ac:dyDescent="0.45">
      <c r="A493" s="311">
        <v>557299</v>
      </c>
      <c r="B493" s="311">
        <v>4</v>
      </c>
      <c r="C493" s="331" t="s">
        <v>344</v>
      </c>
      <c r="D493" s="313">
        <v>44699</v>
      </c>
      <c r="E493" s="314">
        <f t="shared" si="35"/>
        <v>14.142857142857142</v>
      </c>
      <c r="F493" s="315">
        <f t="shared" si="36"/>
        <v>43</v>
      </c>
      <c r="G493" s="364">
        <f t="shared" si="37"/>
        <v>27</v>
      </c>
      <c r="H493" s="166" t="s">
        <v>553</v>
      </c>
      <c r="I493" s="365">
        <v>524706</v>
      </c>
      <c r="J493" s="318">
        <v>25.1</v>
      </c>
      <c r="K493" s="318">
        <v>28.5</v>
      </c>
      <c r="L493" s="319">
        <v>6</v>
      </c>
      <c r="M493" s="319">
        <v>4</v>
      </c>
      <c r="N493" s="320"/>
      <c r="O493" s="321">
        <f t="shared" si="38"/>
        <v>13.545816733067717</v>
      </c>
      <c r="P493" s="322">
        <f t="shared" si="39"/>
        <v>48</v>
      </c>
    </row>
    <row r="494" spans="1:16" x14ac:dyDescent="0.45">
      <c r="A494" s="311">
        <v>557301</v>
      </c>
      <c r="B494" s="311">
        <v>1</v>
      </c>
      <c r="C494" s="329" t="s">
        <v>345</v>
      </c>
      <c r="D494" s="313">
        <v>44699</v>
      </c>
      <c r="E494" s="314">
        <f t="shared" si="35"/>
        <v>14.142857142857142</v>
      </c>
      <c r="F494" s="315">
        <f t="shared" si="36"/>
        <v>43</v>
      </c>
      <c r="G494" s="364">
        <f t="shared" si="37"/>
        <v>27</v>
      </c>
      <c r="H494" s="166" t="s">
        <v>552</v>
      </c>
      <c r="I494" s="365">
        <v>524697</v>
      </c>
      <c r="J494" s="318">
        <v>22.9</v>
      </c>
      <c r="K494" s="318">
        <v>24.1</v>
      </c>
      <c r="L494" s="319">
        <v>13</v>
      </c>
      <c r="M494" s="319">
        <v>5.0999999999999996</v>
      </c>
      <c r="N494" s="320"/>
      <c r="O494" s="321">
        <f t="shared" si="38"/>
        <v>5.2401746724890952</v>
      </c>
      <c r="P494" s="322">
        <f t="shared" si="39"/>
        <v>169.06499999999997</v>
      </c>
    </row>
    <row r="495" spans="1:16" x14ac:dyDescent="0.45">
      <c r="A495" s="311">
        <v>557302</v>
      </c>
      <c r="B495" s="311">
        <v>2</v>
      </c>
      <c r="C495" s="329" t="s">
        <v>345</v>
      </c>
      <c r="D495" s="313">
        <v>44699</v>
      </c>
      <c r="E495" s="314">
        <f t="shared" si="35"/>
        <v>14.142857142857142</v>
      </c>
      <c r="F495" s="315">
        <f t="shared" si="36"/>
        <v>43</v>
      </c>
      <c r="G495" s="364">
        <f t="shared" si="37"/>
        <v>27</v>
      </c>
      <c r="H495" s="166" t="s">
        <v>552</v>
      </c>
      <c r="I495" s="365">
        <v>524698</v>
      </c>
      <c r="J495" s="318">
        <v>24.3</v>
      </c>
      <c r="K495" s="318">
        <v>24.6</v>
      </c>
      <c r="L495" s="319">
        <v>7.9</v>
      </c>
      <c r="M495" s="319">
        <v>5.6</v>
      </c>
      <c r="N495" s="320"/>
      <c r="O495" s="321">
        <f t="shared" si="38"/>
        <v>1.2345679012345734</v>
      </c>
      <c r="P495" s="322">
        <f t="shared" si="39"/>
        <v>123.872</v>
      </c>
    </row>
    <row r="496" spans="1:16" x14ac:dyDescent="0.45">
      <c r="A496" s="311">
        <v>557304</v>
      </c>
      <c r="B496" s="311">
        <v>4</v>
      </c>
      <c r="C496" s="329" t="s">
        <v>345</v>
      </c>
      <c r="D496" s="313">
        <v>44699</v>
      </c>
      <c r="E496" s="314">
        <f t="shared" si="35"/>
        <v>14.142857142857142</v>
      </c>
      <c r="F496" s="315">
        <f t="shared" si="36"/>
        <v>43</v>
      </c>
      <c r="G496" s="364">
        <f t="shared" si="37"/>
        <v>27</v>
      </c>
      <c r="H496" s="166" t="s">
        <v>552</v>
      </c>
      <c r="I496" s="365">
        <v>524700</v>
      </c>
      <c r="J496" s="318">
        <v>23.6</v>
      </c>
      <c r="K496" s="318">
        <v>24.8</v>
      </c>
      <c r="L496" s="319">
        <v>10.6</v>
      </c>
      <c r="M496" s="319">
        <v>4.9000000000000004</v>
      </c>
      <c r="N496" s="320"/>
      <c r="O496" s="321">
        <f t="shared" si="38"/>
        <v>5.0847457627118509</v>
      </c>
      <c r="P496" s="322">
        <f t="shared" si="39"/>
        <v>127.25300000000001</v>
      </c>
    </row>
    <row r="497" spans="1:16" x14ac:dyDescent="0.45">
      <c r="A497" s="311">
        <v>557305</v>
      </c>
      <c r="B497" s="311">
        <v>0</v>
      </c>
      <c r="C497" s="331" t="s">
        <v>346</v>
      </c>
      <c r="D497" s="313">
        <v>44699</v>
      </c>
      <c r="E497" s="314">
        <f t="shared" si="35"/>
        <v>14.142857142857142</v>
      </c>
      <c r="F497" s="315">
        <f t="shared" si="36"/>
        <v>43</v>
      </c>
      <c r="G497" s="364">
        <f t="shared" si="37"/>
        <v>27</v>
      </c>
      <c r="H497" s="166" t="s">
        <v>552</v>
      </c>
      <c r="I497" s="365">
        <v>524701</v>
      </c>
      <c r="J497" s="318">
        <v>22.7</v>
      </c>
      <c r="K497" s="318">
        <v>25.1</v>
      </c>
      <c r="L497" s="319">
        <v>12.5</v>
      </c>
      <c r="M497" s="319">
        <v>6</v>
      </c>
      <c r="N497" s="320"/>
      <c r="O497" s="321">
        <f t="shared" si="38"/>
        <v>10.572687224669618</v>
      </c>
      <c r="P497" s="322">
        <f t="shared" si="39"/>
        <v>225</v>
      </c>
    </row>
    <row r="498" spans="1:16" x14ac:dyDescent="0.45">
      <c r="A498" s="311">
        <v>557306</v>
      </c>
      <c r="B498" s="311">
        <v>1</v>
      </c>
      <c r="C498" s="331" t="s">
        <v>346</v>
      </c>
      <c r="D498" s="313">
        <v>44699</v>
      </c>
      <c r="E498" s="314">
        <f t="shared" si="35"/>
        <v>14.142857142857142</v>
      </c>
      <c r="F498" s="315">
        <f t="shared" si="36"/>
        <v>43</v>
      </c>
      <c r="G498" s="364">
        <f t="shared" si="37"/>
        <v>27</v>
      </c>
      <c r="H498" s="166" t="s">
        <v>553</v>
      </c>
      <c r="I498" s="365">
        <v>524702</v>
      </c>
      <c r="J498" s="318">
        <v>22.4</v>
      </c>
      <c r="K498" s="318">
        <v>25</v>
      </c>
      <c r="L498" s="319">
        <v>6.5</v>
      </c>
      <c r="M498" s="319">
        <v>5.8</v>
      </c>
      <c r="N498" s="320"/>
      <c r="O498" s="321">
        <f t="shared" si="38"/>
        <v>11.607142857142861</v>
      </c>
      <c r="P498" s="322">
        <f t="shared" si="39"/>
        <v>109.32999999999998</v>
      </c>
    </row>
    <row r="499" spans="1:16" x14ac:dyDescent="0.45">
      <c r="A499" s="311">
        <v>557308</v>
      </c>
      <c r="B499" s="311">
        <v>3</v>
      </c>
      <c r="C499" s="331" t="s">
        <v>346</v>
      </c>
      <c r="D499" s="313">
        <v>44699</v>
      </c>
      <c r="E499" s="314">
        <f t="shared" si="35"/>
        <v>14.142857142857142</v>
      </c>
      <c r="F499" s="315">
        <f t="shared" si="36"/>
        <v>43</v>
      </c>
      <c r="G499" s="364">
        <f t="shared" si="37"/>
        <v>27</v>
      </c>
      <c r="H499" s="166" t="s">
        <v>552</v>
      </c>
      <c r="I499" s="365">
        <v>524704</v>
      </c>
      <c r="J499" s="318">
        <v>22.9</v>
      </c>
      <c r="K499" s="318">
        <v>24.4</v>
      </c>
      <c r="L499" s="319">
        <v>8.6</v>
      </c>
      <c r="M499" s="319">
        <v>7.8</v>
      </c>
      <c r="N499" s="320"/>
      <c r="O499" s="321">
        <f t="shared" si="38"/>
        <v>6.5502183406113579</v>
      </c>
      <c r="P499" s="322">
        <f t="shared" si="39"/>
        <v>261.61199999999997</v>
      </c>
    </row>
    <row r="500" spans="1:16" x14ac:dyDescent="0.45">
      <c r="A500" s="311">
        <v>557309</v>
      </c>
      <c r="B500" s="311">
        <v>4</v>
      </c>
      <c r="C500" s="331" t="s">
        <v>346</v>
      </c>
      <c r="D500" s="313">
        <v>44699</v>
      </c>
      <c r="E500" s="314">
        <f t="shared" si="35"/>
        <v>14.142857142857142</v>
      </c>
      <c r="F500" s="315">
        <f t="shared" si="36"/>
        <v>43</v>
      </c>
      <c r="G500" s="364">
        <f t="shared" si="37"/>
        <v>27</v>
      </c>
      <c r="H500" s="166" t="s">
        <v>553</v>
      </c>
      <c r="I500" s="365">
        <v>524705</v>
      </c>
      <c r="J500" s="318">
        <v>22.1</v>
      </c>
      <c r="K500" s="318">
        <v>23.4</v>
      </c>
      <c r="L500" s="319">
        <v>4.0999999999999996</v>
      </c>
      <c r="M500" s="319">
        <v>4</v>
      </c>
      <c r="N500" s="320"/>
      <c r="O500" s="321">
        <f t="shared" si="38"/>
        <v>5.8823529411764497</v>
      </c>
      <c r="P500" s="322">
        <f t="shared" si="39"/>
        <v>32.799999999999997</v>
      </c>
    </row>
    <row r="501" spans="1:16" x14ac:dyDescent="0.45">
      <c r="A501" s="311">
        <v>557271</v>
      </c>
      <c r="B501" s="311">
        <v>1</v>
      </c>
      <c r="C501" s="312" t="s">
        <v>337</v>
      </c>
      <c r="D501" s="313">
        <v>44701</v>
      </c>
      <c r="E501" s="314">
        <f t="shared" si="35"/>
        <v>14.428571428571429</v>
      </c>
      <c r="F501" s="315">
        <f t="shared" si="36"/>
        <v>45</v>
      </c>
      <c r="G501" s="364">
        <f t="shared" si="37"/>
        <v>29</v>
      </c>
      <c r="H501" s="166" t="s">
        <v>552</v>
      </c>
      <c r="I501" s="365">
        <v>524678</v>
      </c>
      <c r="J501" s="318">
        <v>23.2</v>
      </c>
      <c r="K501" s="318">
        <v>23.7</v>
      </c>
      <c r="L501" s="319">
        <v>8.8000000000000007</v>
      </c>
      <c r="M501" s="319">
        <v>6.7</v>
      </c>
      <c r="N501" s="320"/>
      <c r="O501" s="321">
        <f t="shared" si="38"/>
        <v>2.155172413793105</v>
      </c>
      <c r="P501" s="322">
        <f t="shared" si="39"/>
        <v>197.51600000000002</v>
      </c>
    </row>
    <row r="502" spans="1:16" x14ac:dyDescent="0.45">
      <c r="A502" s="311">
        <v>557272</v>
      </c>
      <c r="B502" s="311">
        <v>2</v>
      </c>
      <c r="C502" s="312" t="s">
        <v>337</v>
      </c>
      <c r="D502" s="313">
        <v>44701</v>
      </c>
      <c r="E502" s="314">
        <f t="shared" si="35"/>
        <v>14.428571428571429</v>
      </c>
      <c r="F502" s="315">
        <f t="shared" si="36"/>
        <v>45</v>
      </c>
      <c r="G502" s="364">
        <f t="shared" si="37"/>
        <v>29</v>
      </c>
      <c r="H502" s="166" t="s">
        <v>553</v>
      </c>
      <c r="I502" s="365">
        <v>524679</v>
      </c>
      <c r="J502" s="318">
        <v>22.4</v>
      </c>
      <c r="K502" s="318">
        <v>23.1</v>
      </c>
      <c r="L502" s="319">
        <v>6.2</v>
      </c>
      <c r="M502" s="319">
        <v>5.7</v>
      </c>
      <c r="N502" s="320"/>
      <c r="O502" s="321">
        <f t="shared" si="38"/>
        <v>3.1250000000000222</v>
      </c>
      <c r="P502" s="322">
        <f t="shared" si="39"/>
        <v>100.71900000000001</v>
      </c>
    </row>
    <row r="503" spans="1:16" x14ac:dyDescent="0.45">
      <c r="A503" s="311">
        <v>557274</v>
      </c>
      <c r="B503" s="311">
        <v>4</v>
      </c>
      <c r="C503" s="312" t="s">
        <v>337</v>
      </c>
      <c r="D503" s="313">
        <v>44701</v>
      </c>
      <c r="E503" s="314">
        <f t="shared" si="35"/>
        <v>14.428571428571429</v>
      </c>
      <c r="F503" s="315">
        <f t="shared" si="36"/>
        <v>45</v>
      </c>
      <c r="G503" s="364">
        <f t="shared" si="37"/>
        <v>29</v>
      </c>
      <c r="H503" s="166" t="s">
        <v>553</v>
      </c>
      <c r="I503" s="365">
        <v>524681</v>
      </c>
      <c r="J503" s="318">
        <v>24.2</v>
      </c>
      <c r="K503" s="318">
        <v>24.5</v>
      </c>
      <c r="L503" s="319">
        <v>8.6999999999999993</v>
      </c>
      <c r="M503" s="319">
        <v>8.6999999999999993</v>
      </c>
      <c r="N503" s="320"/>
      <c r="O503" s="321">
        <f t="shared" si="38"/>
        <v>1.2396694214876103</v>
      </c>
      <c r="P503" s="322">
        <f t="shared" si="39"/>
        <v>329.25149999999991</v>
      </c>
    </row>
    <row r="504" spans="1:16" x14ac:dyDescent="0.45">
      <c r="A504" s="311">
        <v>557275</v>
      </c>
      <c r="B504" s="311">
        <v>0</v>
      </c>
      <c r="C504" s="327" t="s">
        <v>339</v>
      </c>
      <c r="D504" s="313">
        <v>44701</v>
      </c>
      <c r="E504" s="314">
        <f t="shared" si="35"/>
        <v>14.428571428571429</v>
      </c>
      <c r="F504" s="315">
        <f t="shared" si="36"/>
        <v>45</v>
      </c>
      <c r="G504" s="364">
        <f t="shared" si="37"/>
        <v>29</v>
      </c>
      <c r="H504" s="166" t="s">
        <v>553</v>
      </c>
      <c r="I504" s="365">
        <v>524682</v>
      </c>
      <c r="J504" s="318">
        <v>20.7</v>
      </c>
      <c r="K504" s="318">
        <v>23.4</v>
      </c>
      <c r="L504" s="319">
        <v>0</v>
      </c>
      <c r="M504" s="319">
        <v>0</v>
      </c>
      <c r="N504" s="320"/>
      <c r="O504" s="321">
        <f t="shared" si="38"/>
        <v>13.043478260869556</v>
      </c>
      <c r="P504" s="322">
        <f t="shared" si="39"/>
        <v>0</v>
      </c>
    </row>
    <row r="505" spans="1:16" x14ac:dyDescent="0.45">
      <c r="A505" s="311">
        <v>557276</v>
      </c>
      <c r="B505" s="311">
        <v>1</v>
      </c>
      <c r="C505" s="327" t="s">
        <v>339</v>
      </c>
      <c r="D505" s="313">
        <v>44701</v>
      </c>
      <c r="E505" s="314">
        <f t="shared" si="35"/>
        <v>14.428571428571429</v>
      </c>
      <c r="F505" s="315">
        <f t="shared" si="36"/>
        <v>45</v>
      </c>
      <c r="G505" s="364">
        <f t="shared" si="37"/>
        <v>29</v>
      </c>
      <c r="H505" s="375" t="s">
        <v>553</v>
      </c>
      <c r="I505" s="311">
        <v>524683</v>
      </c>
      <c r="J505" s="318">
        <v>21.8</v>
      </c>
      <c r="K505" s="318">
        <v>23.4</v>
      </c>
      <c r="L505" s="319">
        <v>0</v>
      </c>
      <c r="M505" s="319">
        <v>0</v>
      </c>
      <c r="N505" s="320"/>
      <c r="O505" s="321">
        <f t="shared" si="38"/>
        <v>7.3394495412844041</v>
      </c>
      <c r="P505" s="322">
        <f t="shared" si="39"/>
        <v>0</v>
      </c>
    </row>
    <row r="506" spans="1:16" x14ac:dyDescent="0.45">
      <c r="A506" s="311">
        <v>557277</v>
      </c>
      <c r="B506" s="311">
        <v>2</v>
      </c>
      <c r="C506" s="327" t="s">
        <v>339</v>
      </c>
      <c r="D506" s="313">
        <v>44701</v>
      </c>
      <c r="E506" s="314">
        <f t="shared" si="35"/>
        <v>14.428571428571429</v>
      </c>
      <c r="F506" s="315">
        <f t="shared" si="36"/>
        <v>45</v>
      </c>
      <c r="G506" s="364">
        <f t="shared" si="37"/>
        <v>29</v>
      </c>
      <c r="H506" s="166" t="s">
        <v>553</v>
      </c>
      <c r="I506" s="365">
        <v>524684</v>
      </c>
      <c r="J506" s="318">
        <v>24.6</v>
      </c>
      <c r="K506" s="318">
        <v>25.4</v>
      </c>
      <c r="L506" s="319">
        <v>5.7</v>
      </c>
      <c r="M506" s="319">
        <v>5.4</v>
      </c>
      <c r="N506" s="320"/>
      <c r="O506" s="321">
        <f t="shared" si="38"/>
        <v>3.2520325203251987</v>
      </c>
      <c r="P506" s="322">
        <f t="shared" si="39"/>
        <v>83.106000000000023</v>
      </c>
    </row>
    <row r="507" spans="1:16" x14ac:dyDescent="0.45">
      <c r="A507" s="311">
        <v>557278</v>
      </c>
      <c r="B507" s="311">
        <v>3</v>
      </c>
      <c r="C507" s="327" t="s">
        <v>339</v>
      </c>
      <c r="D507" s="313">
        <v>44701</v>
      </c>
      <c r="E507" s="314">
        <f t="shared" si="35"/>
        <v>14.428571428571429</v>
      </c>
      <c r="F507" s="315">
        <f t="shared" si="36"/>
        <v>45</v>
      </c>
      <c r="G507" s="364">
        <f t="shared" si="37"/>
        <v>29</v>
      </c>
      <c r="H507" s="166" t="s">
        <v>553</v>
      </c>
      <c r="I507" s="365">
        <v>524685</v>
      </c>
      <c r="J507" s="318">
        <v>22.6</v>
      </c>
      <c r="K507" s="318">
        <v>23.6</v>
      </c>
      <c r="L507" s="319">
        <v>8.5</v>
      </c>
      <c r="M507" s="319">
        <v>6</v>
      </c>
      <c r="N507" s="320"/>
      <c r="O507" s="321">
        <f t="shared" si="38"/>
        <v>4.4247787610619538</v>
      </c>
      <c r="P507" s="322">
        <f t="shared" si="39"/>
        <v>153</v>
      </c>
    </row>
    <row r="508" spans="1:16" x14ac:dyDescent="0.45">
      <c r="A508" s="311">
        <v>557279</v>
      </c>
      <c r="B508" s="311">
        <v>4</v>
      </c>
      <c r="C508" s="327" t="s">
        <v>339</v>
      </c>
      <c r="D508" s="313">
        <v>44701</v>
      </c>
      <c r="E508" s="314">
        <f t="shared" si="35"/>
        <v>14.428571428571429</v>
      </c>
      <c r="F508" s="315">
        <f t="shared" si="36"/>
        <v>45</v>
      </c>
      <c r="G508" s="364">
        <f t="shared" si="37"/>
        <v>29</v>
      </c>
      <c r="H508" s="166" t="s">
        <v>551</v>
      </c>
      <c r="I508" s="365">
        <v>524686</v>
      </c>
      <c r="J508" s="318">
        <v>23</v>
      </c>
      <c r="K508" s="318">
        <v>24.7</v>
      </c>
      <c r="L508" s="319">
        <v>7</v>
      </c>
      <c r="M508" s="319">
        <v>6.8</v>
      </c>
      <c r="N508" s="320"/>
      <c r="O508" s="321">
        <f t="shared" si="38"/>
        <v>7.3913043478260887</v>
      </c>
      <c r="P508" s="322">
        <f t="shared" si="39"/>
        <v>161.84</v>
      </c>
    </row>
    <row r="509" spans="1:16" x14ac:dyDescent="0.45">
      <c r="A509" s="311">
        <v>557280</v>
      </c>
      <c r="B509" s="311">
        <v>0</v>
      </c>
      <c r="C509" s="328" t="s">
        <v>341</v>
      </c>
      <c r="D509" s="313">
        <v>44701</v>
      </c>
      <c r="E509" s="314">
        <f t="shared" si="35"/>
        <v>14.428571428571429</v>
      </c>
      <c r="F509" s="315">
        <f t="shared" si="36"/>
        <v>45</v>
      </c>
      <c r="G509" s="364">
        <f t="shared" si="37"/>
        <v>29</v>
      </c>
      <c r="H509" s="166" t="s">
        <v>553</v>
      </c>
      <c r="I509" s="365">
        <v>524687</v>
      </c>
      <c r="J509" s="318">
        <v>22.7</v>
      </c>
      <c r="K509" s="318">
        <v>24.2</v>
      </c>
      <c r="L509" s="319">
        <v>10.4</v>
      </c>
      <c r="M509" s="319">
        <v>7.7</v>
      </c>
      <c r="N509" s="320"/>
      <c r="O509" s="321">
        <f t="shared" si="38"/>
        <v>6.6079295154185091</v>
      </c>
      <c r="P509" s="322">
        <f t="shared" si="39"/>
        <v>308.30799999999999</v>
      </c>
    </row>
    <row r="510" spans="1:16" x14ac:dyDescent="0.45">
      <c r="A510" s="311">
        <v>557284</v>
      </c>
      <c r="B510" s="311">
        <v>4</v>
      </c>
      <c r="C510" s="328" t="s">
        <v>341</v>
      </c>
      <c r="D510" s="313">
        <v>44701</v>
      </c>
      <c r="E510" s="314">
        <f t="shared" si="35"/>
        <v>14.428571428571429</v>
      </c>
      <c r="F510" s="315">
        <f t="shared" si="36"/>
        <v>45</v>
      </c>
      <c r="G510" s="364">
        <f t="shared" si="37"/>
        <v>29</v>
      </c>
      <c r="H510" s="366" t="s">
        <v>552</v>
      </c>
      <c r="I510" s="365">
        <v>524691</v>
      </c>
      <c r="J510" s="318">
        <v>23.3</v>
      </c>
      <c r="K510" s="318">
        <v>24.3</v>
      </c>
      <c r="L510" s="319">
        <v>5.0999999999999996</v>
      </c>
      <c r="M510" s="319">
        <v>5.0999999999999996</v>
      </c>
      <c r="N510" s="320"/>
      <c r="O510" s="321">
        <f t="shared" si="38"/>
        <v>4.2918454935622297</v>
      </c>
      <c r="P510" s="322">
        <f t="shared" si="39"/>
        <v>66.325499999999991</v>
      </c>
    </row>
    <row r="511" spans="1:16" x14ac:dyDescent="0.45">
      <c r="A511" s="367">
        <v>557286</v>
      </c>
      <c r="B511" s="367">
        <v>1</v>
      </c>
      <c r="C511" s="376" t="s">
        <v>342</v>
      </c>
      <c r="D511" s="313">
        <v>44701</v>
      </c>
      <c r="E511" s="314">
        <f t="shared" si="35"/>
        <v>14.428571428571429</v>
      </c>
      <c r="F511" s="315">
        <f t="shared" si="36"/>
        <v>45</v>
      </c>
      <c r="G511" s="364">
        <f t="shared" si="37"/>
        <v>29</v>
      </c>
      <c r="H511" s="166" t="s">
        <v>552</v>
      </c>
      <c r="I511" s="369">
        <v>524693</v>
      </c>
      <c r="J511" s="370">
        <v>22.2</v>
      </c>
      <c r="K511" s="370">
        <v>23.7</v>
      </c>
      <c r="L511" s="371">
        <v>8.8000000000000007</v>
      </c>
      <c r="M511" s="371">
        <v>5.8</v>
      </c>
      <c r="N511" s="372"/>
      <c r="O511" s="373">
        <f t="shared" si="38"/>
        <v>6.7567567567567544</v>
      </c>
      <c r="P511" s="374">
        <f t="shared" si="39"/>
        <v>148.01599999999999</v>
      </c>
    </row>
    <row r="512" spans="1:16" x14ac:dyDescent="0.45">
      <c r="A512" s="311">
        <v>557287</v>
      </c>
      <c r="B512" s="311">
        <v>2</v>
      </c>
      <c r="C512" s="329" t="s">
        <v>342</v>
      </c>
      <c r="D512" s="313">
        <v>44701</v>
      </c>
      <c r="E512" s="314">
        <f t="shared" si="35"/>
        <v>14.428571428571429</v>
      </c>
      <c r="F512" s="315">
        <f t="shared" si="36"/>
        <v>45</v>
      </c>
      <c r="G512" s="364">
        <f t="shared" si="37"/>
        <v>29</v>
      </c>
      <c r="H512" s="166" t="s">
        <v>553</v>
      </c>
      <c r="I512" s="365">
        <v>524694</v>
      </c>
      <c r="J512" s="318">
        <v>23.7</v>
      </c>
      <c r="K512" s="318">
        <v>24</v>
      </c>
      <c r="L512" s="319">
        <v>2.2999999999999998</v>
      </c>
      <c r="M512" s="319">
        <v>2.2999999999999998</v>
      </c>
      <c r="N512" s="320"/>
      <c r="O512" s="321">
        <f t="shared" si="38"/>
        <v>1.2658227848101333</v>
      </c>
      <c r="P512" s="322">
        <f t="shared" si="39"/>
        <v>6.0834999999999981</v>
      </c>
    </row>
    <row r="513" spans="1:16" x14ac:dyDescent="0.45">
      <c r="A513" s="311">
        <v>557288</v>
      </c>
      <c r="B513" s="311">
        <v>3</v>
      </c>
      <c r="C513" s="329" t="s">
        <v>342</v>
      </c>
      <c r="D513" s="313">
        <v>44701</v>
      </c>
      <c r="E513" s="314">
        <f t="shared" si="35"/>
        <v>14.428571428571429</v>
      </c>
      <c r="F513" s="315">
        <f t="shared" si="36"/>
        <v>45</v>
      </c>
      <c r="G513" s="364">
        <f t="shared" si="37"/>
        <v>29</v>
      </c>
      <c r="H513" s="166" t="s">
        <v>552</v>
      </c>
      <c r="I513" s="365">
        <v>524695</v>
      </c>
      <c r="J513" s="318">
        <v>21.1</v>
      </c>
      <c r="K513" s="318">
        <v>22.9</v>
      </c>
      <c r="L513" s="319">
        <v>9.3000000000000007</v>
      </c>
      <c r="M513" s="319">
        <v>8.3000000000000007</v>
      </c>
      <c r="N513" s="320"/>
      <c r="O513" s="321">
        <f t="shared" si="38"/>
        <v>8.5308056872037685</v>
      </c>
      <c r="P513" s="322">
        <f t="shared" si="39"/>
        <v>320.33850000000007</v>
      </c>
    </row>
    <row r="514" spans="1:16" x14ac:dyDescent="0.45">
      <c r="A514" s="311">
        <v>557290</v>
      </c>
      <c r="B514" s="311">
        <v>0</v>
      </c>
      <c r="C514" s="330" t="s">
        <v>343</v>
      </c>
      <c r="D514" s="313">
        <v>44701</v>
      </c>
      <c r="E514" s="314">
        <f t="shared" si="35"/>
        <v>14.428571428571429</v>
      </c>
      <c r="F514" s="315">
        <f t="shared" si="36"/>
        <v>45</v>
      </c>
      <c r="G514" s="364">
        <f t="shared" si="37"/>
        <v>29</v>
      </c>
      <c r="H514" s="166" t="s">
        <v>553</v>
      </c>
      <c r="I514" s="365">
        <v>524697</v>
      </c>
      <c r="J514" s="318">
        <v>24</v>
      </c>
      <c r="K514" s="318">
        <v>26</v>
      </c>
      <c r="L514" s="371">
        <v>8.6</v>
      </c>
      <c r="M514" s="319">
        <v>7.5</v>
      </c>
      <c r="N514" s="320"/>
      <c r="O514" s="321">
        <f t="shared" si="38"/>
        <v>8.333333333333325</v>
      </c>
      <c r="P514" s="322">
        <f t="shared" si="39"/>
        <v>241.875</v>
      </c>
    </row>
    <row r="515" spans="1:16" x14ac:dyDescent="0.45">
      <c r="A515" s="311">
        <v>557291</v>
      </c>
      <c r="B515" s="311">
        <v>1</v>
      </c>
      <c r="C515" s="330" t="s">
        <v>343</v>
      </c>
      <c r="D515" s="313">
        <v>44701</v>
      </c>
      <c r="E515" s="314">
        <f t="shared" si="35"/>
        <v>14.428571428571429</v>
      </c>
      <c r="F515" s="315">
        <f t="shared" si="36"/>
        <v>45</v>
      </c>
      <c r="G515" s="364">
        <f t="shared" si="37"/>
        <v>29</v>
      </c>
      <c r="H515" s="166" t="s">
        <v>552</v>
      </c>
      <c r="I515" s="365">
        <v>524698</v>
      </c>
      <c r="J515" s="318">
        <v>23.5</v>
      </c>
      <c r="K515" s="318">
        <v>25.3</v>
      </c>
      <c r="L515" s="371">
        <v>7</v>
      </c>
      <c r="M515" s="319">
        <v>5.6</v>
      </c>
      <c r="N515" s="320"/>
      <c r="O515" s="321">
        <f t="shared" si="38"/>
        <v>7.6595744680851174</v>
      </c>
      <c r="P515" s="322">
        <f t="shared" si="39"/>
        <v>109.75999999999998</v>
      </c>
    </row>
    <row r="516" spans="1:16" x14ac:dyDescent="0.45">
      <c r="A516" s="311">
        <v>557292</v>
      </c>
      <c r="B516" s="311">
        <v>2</v>
      </c>
      <c r="C516" s="330" t="s">
        <v>343</v>
      </c>
      <c r="D516" s="313">
        <v>44701</v>
      </c>
      <c r="E516" s="314">
        <f t="shared" si="35"/>
        <v>14.428571428571429</v>
      </c>
      <c r="F516" s="315">
        <f t="shared" si="36"/>
        <v>45</v>
      </c>
      <c r="G516" s="364">
        <f t="shared" si="37"/>
        <v>29</v>
      </c>
      <c r="H516" s="166" t="s">
        <v>551</v>
      </c>
      <c r="I516" s="365">
        <v>524699</v>
      </c>
      <c r="J516" s="318">
        <v>27.3</v>
      </c>
      <c r="K516" s="318">
        <v>28</v>
      </c>
      <c r="L516" s="371">
        <v>8.6</v>
      </c>
      <c r="M516" s="319">
        <v>6.5</v>
      </c>
      <c r="N516" s="320"/>
      <c r="O516" s="321">
        <f t="shared" si="38"/>
        <v>2.564102564102555</v>
      </c>
      <c r="P516" s="322">
        <f t="shared" si="39"/>
        <v>181.67499999999998</v>
      </c>
    </row>
    <row r="517" spans="1:16" x14ac:dyDescent="0.45">
      <c r="A517" s="311">
        <v>557293</v>
      </c>
      <c r="B517" s="311">
        <v>3</v>
      </c>
      <c r="C517" s="330" t="s">
        <v>343</v>
      </c>
      <c r="D517" s="313">
        <v>44701</v>
      </c>
      <c r="E517" s="314">
        <f t="shared" si="35"/>
        <v>14.428571428571429</v>
      </c>
      <c r="F517" s="315">
        <f t="shared" si="36"/>
        <v>45</v>
      </c>
      <c r="G517" s="364">
        <f t="shared" si="37"/>
        <v>29</v>
      </c>
      <c r="H517" s="166" t="s">
        <v>552</v>
      </c>
      <c r="I517" s="365">
        <v>524700</v>
      </c>
      <c r="J517" s="318">
        <v>23.2</v>
      </c>
      <c r="K517" s="318">
        <v>23.56</v>
      </c>
      <c r="L517" s="371">
        <v>5.9</v>
      </c>
      <c r="M517" s="319">
        <v>5.2</v>
      </c>
      <c r="N517" s="320"/>
      <c r="O517" s="321">
        <f t="shared" si="38"/>
        <v>1.551724137931032</v>
      </c>
      <c r="P517" s="322">
        <f t="shared" si="39"/>
        <v>79.768000000000015</v>
      </c>
    </row>
    <row r="518" spans="1:16" x14ac:dyDescent="0.45">
      <c r="A518" s="311">
        <v>557294</v>
      </c>
      <c r="B518" s="311">
        <v>4</v>
      </c>
      <c r="C518" s="330" t="s">
        <v>343</v>
      </c>
      <c r="D518" s="313">
        <v>44701</v>
      </c>
      <c r="E518" s="314">
        <f t="shared" si="35"/>
        <v>14.428571428571429</v>
      </c>
      <c r="F518" s="315">
        <f t="shared" si="36"/>
        <v>45</v>
      </c>
      <c r="G518" s="364">
        <f t="shared" si="37"/>
        <v>29</v>
      </c>
      <c r="H518" s="166" t="s">
        <v>551</v>
      </c>
      <c r="I518" s="365">
        <v>524701</v>
      </c>
      <c r="J518" s="318">
        <v>26.5</v>
      </c>
      <c r="K518" s="318">
        <v>26.8</v>
      </c>
      <c r="L518" s="371">
        <v>7.1</v>
      </c>
      <c r="M518" s="319">
        <v>6.7</v>
      </c>
      <c r="N518" s="320"/>
      <c r="O518" s="321">
        <f t="shared" si="38"/>
        <v>1.132075471698113</v>
      </c>
      <c r="P518" s="322">
        <f t="shared" si="39"/>
        <v>159.3595</v>
      </c>
    </row>
    <row r="519" spans="1:16" x14ac:dyDescent="0.45">
      <c r="A519" s="311">
        <v>557295</v>
      </c>
      <c r="B519" s="311">
        <v>0</v>
      </c>
      <c r="C519" s="331" t="s">
        <v>344</v>
      </c>
      <c r="D519" s="313">
        <v>44701</v>
      </c>
      <c r="E519" s="314">
        <f t="shared" si="35"/>
        <v>14.428571428571429</v>
      </c>
      <c r="F519" s="315">
        <f t="shared" si="36"/>
        <v>45</v>
      </c>
      <c r="G519" s="364">
        <f t="shared" si="37"/>
        <v>29</v>
      </c>
      <c r="H519" s="166" t="s">
        <v>551</v>
      </c>
      <c r="I519" s="365">
        <v>524702</v>
      </c>
      <c r="J519" s="318">
        <v>23.9</v>
      </c>
      <c r="K519" s="318">
        <v>25.4</v>
      </c>
      <c r="L519" s="371">
        <v>7.8</v>
      </c>
      <c r="M519" s="319">
        <v>4.5999999999999996</v>
      </c>
      <c r="N519" s="320"/>
      <c r="O519" s="321">
        <f t="shared" si="38"/>
        <v>6.2761506276150625</v>
      </c>
      <c r="P519" s="322">
        <f t="shared" si="39"/>
        <v>82.523999999999987</v>
      </c>
    </row>
    <row r="520" spans="1:16" x14ac:dyDescent="0.45">
      <c r="A520" s="311">
        <v>557299</v>
      </c>
      <c r="B520" s="311">
        <v>4</v>
      </c>
      <c r="C520" s="331" t="s">
        <v>344</v>
      </c>
      <c r="D520" s="313">
        <v>44701</v>
      </c>
      <c r="E520" s="314">
        <f t="shared" si="35"/>
        <v>14.428571428571429</v>
      </c>
      <c r="F520" s="315">
        <f t="shared" si="36"/>
        <v>45</v>
      </c>
      <c r="G520" s="364">
        <f t="shared" si="37"/>
        <v>29</v>
      </c>
      <c r="H520" s="166" t="s">
        <v>553</v>
      </c>
      <c r="I520" s="365">
        <v>524706</v>
      </c>
      <c r="J520" s="318">
        <v>25.1</v>
      </c>
      <c r="K520" s="318">
        <v>27.5</v>
      </c>
      <c r="L520" s="371">
        <v>5.7</v>
      </c>
      <c r="M520" s="319">
        <v>5.6</v>
      </c>
      <c r="N520" s="320"/>
      <c r="O520" s="321">
        <f t="shared" si="38"/>
        <v>9.5617529880478003</v>
      </c>
      <c r="P520" s="322">
        <f t="shared" si="39"/>
        <v>89.375999999999991</v>
      </c>
    </row>
    <row r="521" spans="1:16" x14ac:dyDescent="0.45">
      <c r="A521" s="311">
        <v>557301</v>
      </c>
      <c r="B521" s="311">
        <v>1</v>
      </c>
      <c r="C521" s="329" t="s">
        <v>345</v>
      </c>
      <c r="D521" s="313">
        <v>44701</v>
      </c>
      <c r="E521" s="314">
        <f t="shared" si="35"/>
        <v>14.428571428571429</v>
      </c>
      <c r="F521" s="315">
        <f t="shared" si="36"/>
        <v>45</v>
      </c>
      <c r="G521" s="364">
        <f t="shared" si="37"/>
        <v>29</v>
      </c>
      <c r="H521" s="166" t="s">
        <v>552</v>
      </c>
      <c r="I521" s="365">
        <v>524697</v>
      </c>
      <c r="J521" s="318">
        <v>22.9</v>
      </c>
      <c r="K521" s="318">
        <v>24.1</v>
      </c>
      <c r="L521" s="371">
        <v>13.3</v>
      </c>
      <c r="M521" s="319">
        <v>4.3</v>
      </c>
      <c r="N521" s="320"/>
      <c r="O521" s="321">
        <f t="shared" si="38"/>
        <v>5.2401746724890952</v>
      </c>
      <c r="P521" s="322">
        <f t="shared" si="39"/>
        <v>122.95849999999999</v>
      </c>
    </row>
    <row r="522" spans="1:16" x14ac:dyDescent="0.45">
      <c r="A522" s="311">
        <v>557302</v>
      </c>
      <c r="B522" s="311">
        <v>2</v>
      </c>
      <c r="C522" s="329" t="s">
        <v>345</v>
      </c>
      <c r="D522" s="313">
        <v>44701</v>
      </c>
      <c r="E522" s="314">
        <f t="shared" si="35"/>
        <v>14.428571428571429</v>
      </c>
      <c r="F522" s="315">
        <f t="shared" si="36"/>
        <v>45</v>
      </c>
      <c r="G522" s="364">
        <f t="shared" si="37"/>
        <v>29</v>
      </c>
      <c r="H522" s="166" t="s">
        <v>552</v>
      </c>
      <c r="I522" s="365">
        <v>524698</v>
      </c>
      <c r="J522" s="318">
        <v>24.3</v>
      </c>
      <c r="K522" s="318">
        <v>24</v>
      </c>
      <c r="L522" s="371">
        <v>8.6</v>
      </c>
      <c r="M522" s="319">
        <v>6</v>
      </c>
      <c r="N522" s="320"/>
      <c r="O522" s="321">
        <f t="shared" si="38"/>
        <v>-1.2345679012345734</v>
      </c>
      <c r="P522" s="322">
        <f t="shared" si="39"/>
        <v>154.79999999999998</v>
      </c>
    </row>
    <row r="523" spans="1:16" x14ac:dyDescent="0.45">
      <c r="A523" s="311">
        <v>557304</v>
      </c>
      <c r="B523" s="311">
        <v>4</v>
      </c>
      <c r="C523" s="329" t="s">
        <v>345</v>
      </c>
      <c r="D523" s="313">
        <v>44701</v>
      </c>
      <c r="E523" s="314">
        <f t="shared" si="35"/>
        <v>14.428571428571429</v>
      </c>
      <c r="F523" s="315">
        <f t="shared" si="36"/>
        <v>45</v>
      </c>
      <c r="G523" s="364">
        <f t="shared" si="37"/>
        <v>29</v>
      </c>
      <c r="H523" s="166" t="s">
        <v>552</v>
      </c>
      <c r="I523" s="365">
        <v>524700</v>
      </c>
      <c r="J523" s="318">
        <v>23.6</v>
      </c>
      <c r="K523" s="318">
        <v>24.5</v>
      </c>
      <c r="L523" s="371">
        <v>11.5</v>
      </c>
      <c r="M523" s="319">
        <v>6.2</v>
      </c>
      <c r="N523" s="320"/>
      <c r="O523" s="321">
        <f t="shared" si="38"/>
        <v>3.8135593220338881</v>
      </c>
      <c r="P523" s="322">
        <f t="shared" si="39"/>
        <v>221.03</v>
      </c>
    </row>
    <row r="524" spans="1:16" x14ac:dyDescent="0.45">
      <c r="A524" s="311">
        <v>557305</v>
      </c>
      <c r="B524" s="311">
        <v>0</v>
      </c>
      <c r="C524" s="331" t="s">
        <v>346</v>
      </c>
      <c r="D524" s="313">
        <v>44701</v>
      </c>
      <c r="E524" s="314">
        <f t="shared" si="35"/>
        <v>14.428571428571429</v>
      </c>
      <c r="F524" s="315">
        <f t="shared" si="36"/>
        <v>45</v>
      </c>
      <c r="G524" s="364">
        <f t="shared" si="37"/>
        <v>29</v>
      </c>
      <c r="H524" s="166" t="s">
        <v>552</v>
      </c>
      <c r="I524" s="365">
        <v>524701</v>
      </c>
      <c r="J524" s="318">
        <v>22.7</v>
      </c>
      <c r="K524" s="318">
        <v>25.3</v>
      </c>
      <c r="L524" s="371">
        <v>14.1</v>
      </c>
      <c r="M524" s="319">
        <v>5.6</v>
      </c>
      <c r="N524" s="320"/>
      <c r="O524" s="321">
        <f t="shared" si="38"/>
        <v>11.453744493392071</v>
      </c>
      <c r="P524" s="322">
        <f t="shared" si="39"/>
        <v>221.08799999999997</v>
      </c>
    </row>
    <row r="525" spans="1:16" x14ac:dyDescent="0.45">
      <c r="A525" s="311">
        <v>557306</v>
      </c>
      <c r="B525" s="311">
        <v>1</v>
      </c>
      <c r="C525" s="331" t="s">
        <v>346</v>
      </c>
      <c r="D525" s="313">
        <v>44701</v>
      </c>
      <c r="E525" s="314">
        <f t="shared" si="35"/>
        <v>14.428571428571429</v>
      </c>
      <c r="F525" s="315">
        <f t="shared" si="36"/>
        <v>45</v>
      </c>
      <c r="G525" s="364">
        <f t="shared" si="37"/>
        <v>29</v>
      </c>
      <c r="H525" s="166" t="s">
        <v>553</v>
      </c>
      <c r="I525" s="365">
        <v>524702</v>
      </c>
      <c r="J525" s="318">
        <v>22.4</v>
      </c>
      <c r="K525" s="318">
        <v>25.1</v>
      </c>
      <c r="L525" s="319">
        <v>7.6</v>
      </c>
      <c r="M525" s="319">
        <v>5.3</v>
      </c>
      <c r="N525" s="320"/>
      <c r="O525" s="321">
        <f t="shared" si="38"/>
        <v>12.053571428571441</v>
      </c>
      <c r="P525" s="322">
        <f t="shared" si="39"/>
        <v>106.74199999999998</v>
      </c>
    </row>
    <row r="526" spans="1:16" x14ac:dyDescent="0.45">
      <c r="A526" s="311">
        <v>557308</v>
      </c>
      <c r="B526" s="311">
        <v>3</v>
      </c>
      <c r="C526" s="331" t="s">
        <v>346</v>
      </c>
      <c r="D526" s="313">
        <v>44701</v>
      </c>
      <c r="E526" s="314">
        <f t="shared" si="35"/>
        <v>14.428571428571429</v>
      </c>
      <c r="F526" s="315">
        <f t="shared" si="36"/>
        <v>45</v>
      </c>
      <c r="G526" s="364">
        <f t="shared" si="37"/>
        <v>29</v>
      </c>
      <c r="H526" s="166" t="s">
        <v>552</v>
      </c>
      <c r="I526" s="365">
        <v>524704</v>
      </c>
      <c r="J526" s="318">
        <v>22.9</v>
      </c>
      <c r="K526" s="318">
        <v>24.3</v>
      </c>
      <c r="L526" s="319">
        <v>8.6</v>
      </c>
      <c r="M526" s="319">
        <v>7.7</v>
      </c>
      <c r="N526" s="320"/>
      <c r="O526" s="321">
        <f t="shared" si="38"/>
        <v>6.1135371179039444</v>
      </c>
      <c r="P526" s="322">
        <f t="shared" si="39"/>
        <v>254.947</v>
      </c>
    </row>
    <row r="527" spans="1:16" x14ac:dyDescent="0.45">
      <c r="A527" s="311">
        <v>557309</v>
      </c>
      <c r="B527" s="311">
        <v>4</v>
      </c>
      <c r="C527" s="331" t="s">
        <v>346</v>
      </c>
      <c r="D527" s="313">
        <v>44701</v>
      </c>
      <c r="E527" s="314">
        <f t="shared" si="35"/>
        <v>14.428571428571429</v>
      </c>
      <c r="F527" s="315">
        <f t="shared" si="36"/>
        <v>45</v>
      </c>
      <c r="G527" s="364">
        <f t="shared" si="37"/>
        <v>29</v>
      </c>
      <c r="H527" s="166" t="s">
        <v>553</v>
      </c>
      <c r="I527" s="365">
        <v>524705</v>
      </c>
      <c r="J527" s="318">
        <v>22.1</v>
      </c>
      <c r="K527" s="318">
        <v>23.9</v>
      </c>
      <c r="L527" s="319">
        <v>8.4</v>
      </c>
      <c r="M527" s="319">
        <v>4.5999999999999996</v>
      </c>
      <c r="N527" s="320"/>
      <c r="O527" s="321">
        <f t="shared" si="38"/>
        <v>8.1447963800904901</v>
      </c>
      <c r="P527" s="322">
        <f t="shared" si="39"/>
        <v>88.872</v>
      </c>
    </row>
    <row r="528" spans="1:16" x14ac:dyDescent="0.45">
      <c r="A528" s="311">
        <v>557271</v>
      </c>
      <c r="B528" s="311">
        <v>1</v>
      </c>
      <c r="C528" s="312" t="s">
        <v>337</v>
      </c>
      <c r="D528" s="313">
        <v>44704</v>
      </c>
      <c r="E528" s="314">
        <f t="shared" si="35"/>
        <v>14.857142857142858</v>
      </c>
      <c r="F528" s="315">
        <f t="shared" si="36"/>
        <v>48</v>
      </c>
      <c r="G528" s="364">
        <f t="shared" si="37"/>
        <v>32</v>
      </c>
      <c r="H528" s="166" t="s">
        <v>552</v>
      </c>
      <c r="I528" s="365">
        <v>524678</v>
      </c>
      <c r="J528" s="318">
        <v>23.2</v>
      </c>
      <c r="K528" s="318">
        <v>23.8</v>
      </c>
      <c r="L528" s="319">
        <v>8.3000000000000007</v>
      </c>
      <c r="M528" s="319">
        <v>5.8</v>
      </c>
      <c r="N528" s="320"/>
      <c r="O528" s="321">
        <f t="shared" si="38"/>
        <v>2.5862068965517349</v>
      </c>
      <c r="P528" s="322">
        <f t="shared" si="39"/>
        <v>139.60599999999999</v>
      </c>
    </row>
    <row r="529" spans="1:16" x14ac:dyDescent="0.45">
      <c r="A529" s="311">
        <v>557272</v>
      </c>
      <c r="B529" s="311">
        <v>2</v>
      </c>
      <c r="C529" s="312" t="s">
        <v>337</v>
      </c>
      <c r="D529" s="313">
        <v>44704</v>
      </c>
      <c r="E529" s="314">
        <f t="shared" si="35"/>
        <v>14.857142857142858</v>
      </c>
      <c r="F529" s="315">
        <f t="shared" si="36"/>
        <v>48</v>
      </c>
      <c r="G529" s="364">
        <f t="shared" si="37"/>
        <v>32</v>
      </c>
      <c r="H529" s="166" t="s">
        <v>553</v>
      </c>
      <c r="I529" s="365">
        <v>524679</v>
      </c>
      <c r="J529" s="318">
        <v>22.4</v>
      </c>
      <c r="K529" s="318">
        <v>23.4</v>
      </c>
      <c r="L529" s="319">
        <v>5.3</v>
      </c>
      <c r="M529" s="319">
        <v>5</v>
      </c>
      <c r="N529" s="320"/>
      <c r="O529" s="321">
        <f t="shared" si="38"/>
        <v>4.4642857142857206</v>
      </c>
      <c r="P529" s="322">
        <f t="shared" si="39"/>
        <v>66.25</v>
      </c>
    </row>
    <row r="530" spans="1:16" x14ac:dyDescent="0.45">
      <c r="A530" s="311">
        <v>557274</v>
      </c>
      <c r="B530" s="311">
        <v>4</v>
      </c>
      <c r="C530" s="312" t="s">
        <v>337</v>
      </c>
      <c r="D530" s="313">
        <v>44704</v>
      </c>
      <c r="E530" s="314">
        <f t="shared" si="35"/>
        <v>14.857142857142858</v>
      </c>
      <c r="F530" s="315">
        <f t="shared" si="36"/>
        <v>48</v>
      </c>
      <c r="G530" s="364">
        <f t="shared" si="37"/>
        <v>32</v>
      </c>
      <c r="H530" s="166" t="s">
        <v>553</v>
      </c>
      <c r="I530" s="365">
        <v>524681</v>
      </c>
      <c r="J530" s="318">
        <v>24.2</v>
      </c>
      <c r="K530" s="318">
        <v>23.9</v>
      </c>
      <c r="L530" s="319">
        <v>8</v>
      </c>
      <c r="M530" s="319">
        <v>7.3</v>
      </c>
      <c r="N530" s="320"/>
      <c r="O530" s="321">
        <f t="shared" si="38"/>
        <v>-1.2396694214876103</v>
      </c>
      <c r="P530" s="322">
        <f t="shared" si="39"/>
        <v>213.16</v>
      </c>
    </row>
    <row r="531" spans="1:16" x14ac:dyDescent="0.45">
      <c r="A531" s="311">
        <v>557275</v>
      </c>
      <c r="B531" s="311">
        <v>0</v>
      </c>
      <c r="C531" s="327" t="s">
        <v>339</v>
      </c>
      <c r="D531" s="313">
        <v>44704</v>
      </c>
      <c r="E531" s="314">
        <f t="shared" si="35"/>
        <v>14.857142857142858</v>
      </c>
      <c r="F531" s="315">
        <f t="shared" si="36"/>
        <v>48</v>
      </c>
      <c r="G531" s="364">
        <f t="shared" si="37"/>
        <v>32</v>
      </c>
      <c r="H531" s="166" t="s">
        <v>553</v>
      </c>
      <c r="I531" s="365">
        <v>524682</v>
      </c>
      <c r="J531" s="318">
        <v>20.7</v>
      </c>
      <c r="K531" s="318">
        <v>23.5</v>
      </c>
      <c r="L531" s="319">
        <v>0</v>
      </c>
      <c r="M531" s="319">
        <v>0</v>
      </c>
      <c r="N531" s="320"/>
      <c r="O531" s="321">
        <f t="shared" si="38"/>
        <v>13.526570048309171</v>
      </c>
      <c r="P531" s="322">
        <f t="shared" si="39"/>
        <v>0</v>
      </c>
    </row>
    <row r="532" spans="1:16" x14ac:dyDescent="0.45">
      <c r="A532" s="311">
        <v>557276</v>
      </c>
      <c r="B532" s="311">
        <v>1</v>
      </c>
      <c r="C532" s="327" t="s">
        <v>339</v>
      </c>
      <c r="D532" s="313">
        <v>44704</v>
      </c>
      <c r="E532" s="314">
        <f t="shared" si="35"/>
        <v>14.857142857142858</v>
      </c>
      <c r="F532" s="315">
        <f t="shared" si="36"/>
        <v>48</v>
      </c>
      <c r="G532" s="364">
        <f t="shared" si="37"/>
        <v>32</v>
      </c>
      <c r="H532" s="166" t="s">
        <v>553</v>
      </c>
      <c r="I532" s="365">
        <v>524683</v>
      </c>
      <c r="J532" s="318">
        <v>21.8</v>
      </c>
      <c r="K532" s="318">
        <v>23.2</v>
      </c>
      <c r="L532" s="319">
        <v>0</v>
      </c>
      <c r="M532" s="319">
        <v>0</v>
      </c>
      <c r="N532" s="320"/>
      <c r="O532" s="321">
        <f t="shared" si="38"/>
        <v>6.4220183486238369</v>
      </c>
      <c r="P532" s="322">
        <f t="shared" si="39"/>
        <v>0</v>
      </c>
    </row>
    <row r="533" spans="1:16" x14ac:dyDescent="0.45">
      <c r="A533" s="311">
        <v>557277</v>
      </c>
      <c r="B533" s="311">
        <v>2</v>
      </c>
      <c r="C533" s="327" t="s">
        <v>339</v>
      </c>
      <c r="D533" s="313">
        <v>44704</v>
      </c>
      <c r="E533" s="314">
        <f t="shared" si="35"/>
        <v>14.857142857142858</v>
      </c>
      <c r="F533" s="315">
        <f t="shared" si="36"/>
        <v>48</v>
      </c>
      <c r="G533" s="364">
        <f t="shared" si="37"/>
        <v>32</v>
      </c>
      <c r="H533" s="166" t="s">
        <v>553</v>
      </c>
      <c r="I533" s="365">
        <v>524684</v>
      </c>
      <c r="J533" s="318">
        <v>24.6</v>
      </c>
      <c r="K533" s="318">
        <v>24.8</v>
      </c>
      <c r="L533" s="319">
        <v>7.2</v>
      </c>
      <c r="M533" s="319">
        <v>5.6</v>
      </c>
      <c r="N533" s="320"/>
      <c r="O533" s="321">
        <f t="shared" si="38"/>
        <v>0.81300813008129413</v>
      </c>
      <c r="P533" s="322">
        <f t="shared" si="39"/>
        <v>112.89599999999999</v>
      </c>
    </row>
    <row r="534" spans="1:16" x14ac:dyDescent="0.45">
      <c r="A534" s="311">
        <v>557278</v>
      </c>
      <c r="B534" s="311">
        <v>3</v>
      </c>
      <c r="C534" s="327" t="s">
        <v>339</v>
      </c>
      <c r="D534" s="313">
        <v>44704</v>
      </c>
      <c r="E534" s="314">
        <f t="shared" si="35"/>
        <v>14.857142857142858</v>
      </c>
      <c r="F534" s="315">
        <f t="shared" si="36"/>
        <v>48</v>
      </c>
      <c r="G534" s="364">
        <f t="shared" si="37"/>
        <v>32</v>
      </c>
      <c r="H534" s="166" t="s">
        <v>553</v>
      </c>
      <c r="I534" s="365">
        <v>524685</v>
      </c>
      <c r="J534" s="318">
        <v>22.6</v>
      </c>
      <c r="K534" s="318">
        <v>23.9</v>
      </c>
      <c r="L534" s="319">
        <v>9.1999999999999993</v>
      </c>
      <c r="M534" s="319">
        <v>7.5</v>
      </c>
      <c r="N534" s="320"/>
      <c r="O534" s="321">
        <f t="shared" si="38"/>
        <v>5.7522123893805288</v>
      </c>
      <c r="P534" s="322">
        <f t="shared" si="39"/>
        <v>258.75</v>
      </c>
    </row>
    <row r="535" spans="1:16" x14ac:dyDescent="0.45">
      <c r="A535" s="311">
        <v>557279</v>
      </c>
      <c r="B535" s="311">
        <v>4</v>
      </c>
      <c r="C535" s="327" t="s">
        <v>339</v>
      </c>
      <c r="D535" s="313">
        <v>44704</v>
      </c>
      <c r="E535" s="314">
        <f t="shared" si="35"/>
        <v>14.857142857142858</v>
      </c>
      <c r="F535" s="315">
        <f t="shared" si="36"/>
        <v>48</v>
      </c>
      <c r="G535" s="364">
        <f t="shared" si="37"/>
        <v>32</v>
      </c>
      <c r="H535" s="166" t="s">
        <v>551</v>
      </c>
      <c r="I535" s="365">
        <v>524686</v>
      </c>
      <c r="J535" s="318">
        <v>23</v>
      </c>
      <c r="K535" s="318">
        <v>24.9</v>
      </c>
      <c r="L535" s="319">
        <v>8.4</v>
      </c>
      <c r="M535" s="319">
        <v>6.9</v>
      </c>
      <c r="N535" s="320"/>
      <c r="O535" s="321">
        <f t="shared" si="38"/>
        <v>8.2608695652173871</v>
      </c>
      <c r="P535" s="322">
        <f t="shared" si="39"/>
        <v>199.96200000000005</v>
      </c>
    </row>
    <row r="536" spans="1:16" x14ac:dyDescent="0.45">
      <c r="A536" s="311">
        <v>557280</v>
      </c>
      <c r="B536" s="311">
        <v>0</v>
      </c>
      <c r="C536" s="328" t="s">
        <v>341</v>
      </c>
      <c r="D536" s="313">
        <v>44704</v>
      </c>
      <c r="E536" s="314">
        <f t="shared" si="35"/>
        <v>14.857142857142858</v>
      </c>
      <c r="F536" s="315">
        <f t="shared" si="36"/>
        <v>48</v>
      </c>
      <c r="G536" s="364">
        <f t="shared" si="37"/>
        <v>32</v>
      </c>
      <c r="H536" s="166" t="s">
        <v>553</v>
      </c>
      <c r="I536" s="365">
        <v>524687</v>
      </c>
      <c r="J536" s="318">
        <v>22.7</v>
      </c>
      <c r="K536" s="318">
        <v>24</v>
      </c>
      <c r="L536" s="319">
        <v>10.7</v>
      </c>
      <c r="M536" s="319">
        <v>7.6</v>
      </c>
      <c r="N536" s="320"/>
      <c r="O536" s="321">
        <f t="shared" si="38"/>
        <v>5.7268722466960353</v>
      </c>
      <c r="P536" s="322">
        <f t="shared" si="39"/>
        <v>309.01599999999996</v>
      </c>
    </row>
    <row r="537" spans="1:16" x14ac:dyDescent="0.45">
      <c r="A537" s="311">
        <v>557284</v>
      </c>
      <c r="B537" s="311">
        <v>4</v>
      </c>
      <c r="C537" s="328" t="s">
        <v>341</v>
      </c>
      <c r="D537" s="313">
        <v>44704</v>
      </c>
      <c r="E537" s="314">
        <f t="shared" si="35"/>
        <v>14.857142857142858</v>
      </c>
      <c r="F537" s="315">
        <f t="shared" si="36"/>
        <v>48</v>
      </c>
      <c r="G537" s="364">
        <f t="shared" si="37"/>
        <v>32</v>
      </c>
      <c r="H537" s="166" t="s">
        <v>552</v>
      </c>
      <c r="I537" s="365">
        <v>524691</v>
      </c>
      <c r="J537" s="318">
        <v>23.3</v>
      </c>
      <c r="K537" s="318">
        <v>24.6</v>
      </c>
      <c r="L537" s="319">
        <v>5.0999999999999996</v>
      </c>
      <c r="M537" s="319">
        <v>4.5</v>
      </c>
      <c r="N537" s="320"/>
      <c r="O537" s="321">
        <f t="shared" si="38"/>
        <v>5.579399141630903</v>
      </c>
      <c r="P537" s="322">
        <f t="shared" si="39"/>
        <v>51.637499999999996</v>
      </c>
    </row>
    <row r="538" spans="1:16" x14ac:dyDescent="0.45">
      <c r="A538" s="311">
        <v>557286</v>
      </c>
      <c r="B538" s="311">
        <v>1</v>
      </c>
      <c r="C538" s="329" t="s">
        <v>342</v>
      </c>
      <c r="D538" s="313">
        <v>44704</v>
      </c>
      <c r="E538" s="314">
        <f t="shared" si="35"/>
        <v>14.857142857142858</v>
      </c>
      <c r="F538" s="315">
        <f t="shared" si="36"/>
        <v>48</v>
      </c>
      <c r="G538" s="364">
        <f t="shared" si="37"/>
        <v>32</v>
      </c>
      <c r="H538" s="166" t="s">
        <v>552</v>
      </c>
      <c r="I538" s="365">
        <v>524693</v>
      </c>
      <c r="J538" s="318">
        <v>22.2</v>
      </c>
      <c r="K538" s="318">
        <v>23.1</v>
      </c>
      <c r="L538" s="319">
        <v>11.3</v>
      </c>
      <c r="M538" s="319">
        <v>6.4</v>
      </c>
      <c r="N538" s="320"/>
      <c r="O538" s="321">
        <f t="shared" si="38"/>
        <v>4.0540540540540571</v>
      </c>
      <c r="P538" s="322">
        <f t="shared" si="39"/>
        <v>231.42400000000004</v>
      </c>
    </row>
    <row r="539" spans="1:16" x14ac:dyDescent="0.45">
      <c r="A539" s="311">
        <v>557287</v>
      </c>
      <c r="B539" s="311">
        <v>2</v>
      </c>
      <c r="C539" s="329" t="s">
        <v>342</v>
      </c>
      <c r="D539" s="313">
        <v>44704</v>
      </c>
      <c r="E539" s="314">
        <f t="shared" si="35"/>
        <v>14.857142857142858</v>
      </c>
      <c r="F539" s="315">
        <f t="shared" si="36"/>
        <v>48</v>
      </c>
      <c r="G539" s="364">
        <f t="shared" si="37"/>
        <v>32</v>
      </c>
      <c r="H539" s="166" t="s">
        <v>553</v>
      </c>
      <c r="I539" s="365">
        <v>524694</v>
      </c>
      <c r="J539" s="318">
        <v>23.7</v>
      </c>
      <c r="K539" s="318">
        <v>24</v>
      </c>
      <c r="L539" s="319">
        <v>2.4</v>
      </c>
      <c r="M539" s="319">
        <v>2.4</v>
      </c>
      <c r="N539" s="320"/>
      <c r="O539" s="321">
        <f t="shared" si="38"/>
        <v>1.2658227848101333</v>
      </c>
      <c r="P539" s="322">
        <f t="shared" si="39"/>
        <v>6.9119999999999999</v>
      </c>
    </row>
    <row r="540" spans="1:16" x14ac:dyDescent="0.45">
      <c r="A540" s="311">
        <v>557288</v>
      </c>
      <c r="B540" s="311">
        <v>3</v>
      </c>
      <c r="C540" s="329" t="s">
        <v>342</v>
      </c>
      <c r="D540" s="313">
        <v>44704</v>
      </c>
      <c r="E540" s="314">
        <f t="shared" si="35"/>
        <v>14.857142857142858</v>
      </c>
      <c r="F540" s="315">
        <f t="shared" si="36"/>
        <v>48</v>
      </c>
      <c r="G540" s="364">
        <f t="shared" si="37"/>
        <v>32</v>
      </c>
      <c r="H540" s="166" t="s">
        <v>552</v>
      </c>
      <c r="I540" s="365">
        <v>524695</v>
      </c>
      <c r="J540" s="318">
        <v>21.1</v>
      </c>
      <c r="K540" s="318">
        <v>22.7</v>
      </c>
      <c r="L540" s="319">
        <v>10</v>
      </c>
      <c r="M540" s="319">
        <v>7.7</v>
      </c>
      <c r="N540" s="320"/>
      <c r="O540" s="321">
        <f t="shared" si="38"/>
        <v>7.5829383886255819</v>
      </c>
      <c r="P540" s="322">
        <f t="shared" si="39"/>
        <v>296.45</v>
      </c>
    </row>
    <row r="541" spans="1:16" x14ac:dyDescent="0.45">
      <c r="A541" s="311">
        <v>557290</v>
      </c>
      <c r="B541" s="311">
        <v>0</v>
      </c>
      <c r="C541" s="330" t="s">
        <v>343</v>
      </c>
      <c r="D541" s="313">
        <v>44704</v>
      </c>
      <c r="E541" s="314">
        <f t="shared" si="35"/>
        <v>14.857142857142858</v>
      </c>
      <c r="F541" s="315">
        <f t="shared" si="36"/>
        <v>48</v>
      </c>
      <c r="G541" s="364">
        <f t="shared" si="37"/>
        <v>32</v>
      </c>
      <c r="H541" s="166" t="s">
        <v>553</v>
      </c>
      <c r="I541" s="365">
        <v>524697</v>
      </c>
      <c r="J541" s="318">
        <v>24</v>
      </c>
      <c r="K541" s="318">
        <v>25.8</v>
      </c>
      <c r="L541" s="319">
        <v>8.4</v>
      </c>
      <c r="M541" s="319">
        <v>8.1999999999999993</v>
      </c>
      <c r="N541" s="320"/>
      <c r="O541" s="321">
        <f t="shared" si="38"/>
        <v>7.4999999999999956</v>
      </c>
      <c r="P541" s="322">
        <f t="shared" si="39"/>
        <v>282.40799999999996</v>
      </c>
    </row>
    <row r="542" spans="1:16" x14ac:dyDescent="0.45">
      <c r="A542" s="311">
        <v>557291</v>
      </c>
      <c r="B542" s="311">
        <v>1</v>
      </c>
      <c r="C542" s="330" t="s">
        <v>343</v>
      </c>
      <c r="D542" s="313">
        <v>44704</v>
      </c>
      <c r="E542" s="314">
        <f t="shared" si="35"/>
        <v>14.857142857142858</v>
      </c>
      <c r="F542" s="315">
        <f t="shared" si="36"/>
        <v>48</v>
      </c>
      <c r="G542" s="364">
        <f t="shared" si="37"/>
        <v>32</v>
      </c>
      <c r="H542" s="166" t="s">
        <v>552</v>
      </c>
      <c r="I542" s="365">
        <v>524698</v>
      </c>
      <c r="J542" s="318">
        <v>23.5</v>
      </c>
      <c r="K542" s="318">
        <v>25</v>
      </c>
      <c r="L542" s="319">
        <v>7</v>
      </c>
      <c r="M542" s="319">
        <v>5.2</v>
      </c>
      <c r="N542" s="320"/>
      <c r="O542" s="321">
        <f t="shared" si="38"/>
        <v>6.3829787234042534</v>
      </c>
      <c r="P542" s="322">
        <f t="shared" si="39"/>
        <v>94.64</v>
      </c>
    </row>
    <row r="543" spans="1:16" x14ac:dyDescent="0.45">
      <c r="A543" s="311">
        <v>557292</v>
      </c>
      <c r="B543" s="311">
        <v>2</v>
      </c>
      <c r="C543" s="330" t="s">
        <v>343</v>
      </c>
      <c r="D543" s="313">
        <v>44704</v>
      </c>
      <c r="E543" s="314">
        <f t="shared" si="35"/>
        <v>14.857142857142858</v>
      </c>
      <c r="F543" s="315">
        <f t="shared" si="36"/>
        <v>48</v>
      </c>
      <c r="G543" s="364">
        <f t="shared" si="37"/>
        <v>32</v>
      </c>
      <c r="H543" s="166" t="s">
        <v>551</v>
      </c>
      <c r="I543" s="365">
        <v>524699</v>
      </c>
      <c r="J543" s="318">
        <v>27.3</v>
      </c>
      <c r="K543" s="318">
        <v>28.5</v>
      </c>
      <c r="L543" s="319">
        <v>8.6</v>
      </c>
      <c r="M543" s="319">
        <v>5.9</v>
      </c>
      <c r="N543" s="320"/>
      <c r="O543" s="321">
        <f t="shared" si="38"/>
        <v>4.3956043956044022</v>
      </c>
      <c r="P543" s="322">
        <f t="shared" si="39"/>
        <v>149.68300000000002</v>
      </c>
    </row>
    <row r="544" spans="1:16" x14ac:dyDescent="0.45">
      <c r="A544" s="311">
        <v>557293</v>
      </c>
      <c r="B544" s="311">
        <v>3</v>
      </c>
      <c r="C544" s="330" t="s">
        <v>343</v>
      </c>
      <c r="D544" s="313">
        <v>44704</v>
      </c>
      <c r="E544" s="314">
        <f t="shared" si="35"/>
        <v>14.857142857142858</v>
      </c>
      <c r="F544" s="315">
        <f t="shared" si="36"/>
        <v>48</v>
      </c>
      <c r="G544" s="364">
        <f t="shared" si="37"/>
        <v>32</v>
      </c>
      <c r="H544" s="166" t="s">
        <v>552</v>
      </c>
      <c r="I544" s="365">
        <v>524700</v>
      </c>
      <c r="J544" s="318">
        <v>23.2</v>
      </c>
      <c r="K544" s="318">
        <v>23.7</v>
      </c>
      <c r="L544" s="319">
        <v>7.2</v>
      </c>
      <c r="M544" s="319">
        <v>7.2</v>
      </c>
      <c r="N544" s="320"/>
      <c r="O544" s="321">
        <f t="shared" si="38"/>
        <v>2.155172413793105</v>
      </c>
      <c r="P544" s="322">
        <f t="shared" si="39"/>
        <v>186.62400000000002</v>
      </c>
    </row>
    <row r="545" spans="1:16" x14ac:dyDescent="0.45">
      <c r="A545" s="311">
        <v>557294</v>
      </c>
      <c r="B545" s="311">
        <v>4</v>
      </c>
      <c r="C545" s="330" t="s">
        <v>343</v>
      </c>
      <c r="D545" s="313">
        <v>44704</v>
      </c>
      <c r="E545" s="314">
        <f t="shared" si="35"/>
        <v>14.857142857142858</v>
      </c>
      <c r="F545" s="315">
        <f t="shared" si="36"/>
        <v>48</v>
      </c>
      <c r="G545" s="364">
        <f t="shared" si="37"/>
        <v>32</v>
      </c>
      <c r="H545" s="375" t="s">
        <v>551</v>
      </c>
      <c r="I545" s="311">
        <v>524701</v>
      </c>
      <c r="J545" s="318">
        <v>26.5</v>
      </c>
      <c r="K545" s="318">
        <v>26.9</v>
      </c>
      <c r="L545" s="319">
        <v>8.9</v>
      </c>
      <c r="M545" s="319">
        <v>8.6</v>
      </c>
      <c r="N545" s="320"/>
      <c r="O545" s="321">
        <f t="shared" si="38"/>
        <v>1.5094339622641506</v>
      </c>
      <c r="P545" s="322">
        <f t="shared" si="39"/>
        <v>329.12200000000001</v>
      </c>
    </row>
    <row r="546" spans="1:16" x14ac:dyDescent="0.45">
      <c r="A546" s="311">
        <v>557295</v>
      </c>
      <c r="B546" s="311">
        <v>0</v>
      </c>
      <c r="C546" s="331" t="s">
        <v>344</v>
      </c>
      <c r="D546" s="313">
        <v>44704</v>
      </c>
      <c r="E546" s="314">
        <f t="shared" si="35"/>
        <v>14.857142857142858</v>
      </c>
      <c r="F546" s="315">
        <f t="shared" si="36"/>
        <v>48</v>
      </c>
      <c r="G546" s="364">
        <f t="shared" si="37"/>
        <v>32</v>
      </c>
      <c r="H546" s="166" t="s">
        <v>551</v>
      </c>
      <c r="I546" s="365">
        <v>524702</v>
      </c>
      <c r="J546" s="318">
        <v>23.9</v>
      </c>
      <c r="K546" s="318">
        <v>25</v>
      </c>
      <c r="L546" s="319">
        <v>8.1999999999999993</v>
      </c>
      <c r="M546" s="319">
        <v>5.8</v>
      </c>
      <c r="N546" s="320"/>
      <c r="O546" s="321">
        <f t="shared" si="38"/>
        <v>4.6025104602510414</v>
      </c>
      <c r="P546" s="322">
        <f t="shared" si="39"/>
        <v>137.92399999999998</v>
      </c>
    </row>
    <row r="547" spans="1:16" x14ac:dyDescent="0.45">
      <c r="A547" s="311">
        <v>557299</v>
      </c>
      <c r="B547" s="311">
        <v>4</v>
      </c>
      <c r="C547" s="331" t="s">
        <v>344</v>
      </c>
      <c r="D547" s="313">
        <v>44704</v>
      </c>
      <c r="E547" s="314">
        <f t="shared" si="35"/>
        <v>14.857142857142858</v>
      </c>
      <c r="F547" s="315">
        <f t="shared" si="36"/>
        <v>48</v>
      </c>
      <c r="G547" s="364">
        <f t="shared" si="37"/>
        <v>32</v>
      </c>
      <c r="H547" s="166" t="s">
        <v>553</v>
      </c>
      <c r="I547" s="365">
        <v>524706</v>
      </c>
      <c r="J547" s="318">
        <v>25.1</v>
      </c>
      <c r="K547" s="318">
        <v>27.2</v>
      </c>
      <c r="L547" s="319">
        <v>10.4</v>
      </c>
      <c r="M547" s="319">
        <v>7.3</v>
      </c>
      <c r="N547" s="320"/>
      <c r="O547" s="321">
        <f t="shared" si="38"/>
        <v>8.3665338645418252</v>
      </c>
      <c r="P547" s="322">
        <f t="shared" si="39"/>
        <v>277.108</v>
      </c>
    </row>
    <row r="548" spans="1:16" x14ac:dyDescent="0.45">
      <c r="A548" s="311">
        <v>557301</v>
      </c>
      <c r="B548" s="311">
        <v>1</v>
      </c>
      <c r="C548" s="329" t="s">
        <v>345</v>
      </c>
      <c r="D548" s="313">
        <v>44704</v>
      </c>
      <c r="E548" s="314">
        <f t="shared" si="35"/>
        <v>14.857142857142858</v>
      </c>
      <c r="F548" s="315">
        <f t="shared" si="36"/>
        <v>48</v>
      </c>
      <c r="G548" s="364">
        <f t="shared" si="37"/>
        <v>32</v>
      </c>
      <c r="H548" s="166" t="s">
        <v>552</v>
      </c>
      <c r="I548" s="365">
        <v>524697</v>
      </c>
      <c r="J548" s="318">
        <v>22.9</v>
      </c>
      <c r="K548" s="318">
        <v>24.1</v>
      </c>
      <c r="L548" s="319">
        <v>10.5</v>
      </c>
      <c r="M548" s="319">
        <v>6.2</v>
      </c>
      <c r="N548" s="320"/>
      <c r="O548" s="321">
        <f t="shared" si="38"/>
        <v>5.2401746724890952</v>
      </c>
      <c r="P548" s="322">
        <f t="shared" si="39"/>
        <v>201.81000000000003</v>
      </c>
    </row>
    <row r="549" spans="1:16" x14ac:dyDescent="0.45">
      <c r="A549" s="311">
        <v>557302</v>
      </c>
      <c r="B549" s="311">
        <v>2</v>
      </c>
      <c r="C549" s="329" t="s">
        <v>345</v>
      </c>
      <c r="D549" s="313">
        <v>44704</v>
      </c>
      <c r="E549" s="314">
        <f t="shared" si="35"/>
        <v>14.857142857142858</v>
      </c>
      <c r="F549" s="315">
        <f t="shared" si="36"/>
        <v>48</v>
      </c>
      <c r="G549" s="364">
        <f t="shared" si="37"/>
        <v>32</v>
      </c>
      <c r="H549" s="166" t="s">
        <v>552</v>
      </c>
      <c r="I549" s="365">
        <v>524698</v>
      </c>
      <c r="J549" s="318">
        <v>24.3</v>
      </c>
      <c r="K549" s="318">
        <v>24.6</v>
      </c>
      <c r="L549" s="319">
        <v>9.5</v>
      </c>
      <c r="M549" s="319">
        <v>7.8</v>
      </c>
      <c r="N549" s="320"/>
      <c r="O549" s="321">
        <f t="shared" si="38"/>
        <v>1.2345679012345734</v>
      </c>
      <c r="P549" s="322">
        <f t="shared" si="39"/>
        <v>288.98999999999995</v>
      </c>
    </row>
    <row r="550" spans="1:16" x14ac:dyDescent="0.45">
      <c r="A550" s="311">
        <v>557304</v>
      </c>
      <c r="B550" s="311">
        <v>4</v>
      </c>
      <c r="C550" s="329" t="s">
        <v>345</v>
      </c>
      <c r="D550" s="313">
        <v>44704</v>
      </c>
      <c r="E550" s="314">
        <f t="shared" si="35"/>
        <v>14.857142857142858</v>
      </c>
      <c r="F550" s="315">
        <f t="shared" si="36"/>
        <v>48</v>
      </c>
      <c r="G550" s="364">
        <f t="shared" si="37"/>
        <v>32</v>
      </c>
      <c r="H550" s="366" t="s">
        <v>552</v>
      </c>
      <c r="I550" s="365">
        <v>524700</v>
      </c>
      <c r="J550" s="318">
        <v>23.6</v>
      </c>
      <c r="K550" s="318">
        <v>24.8</v>
      </c>
      <c r="L550" s="319">
        <v>11.8</v>
      </c>
      <c r="M550" s="319">
        <v>6.3</v>
      </c>
      <c r="N550" s="320"/>
      <c r="O550" s="321">
        <f t="shared" si="38"/>
        <v>5.0847457627118509</v>
      </c>
      <c r="P550" s="322">
        <f t="shared" si="39"/>
        <v>234.17099999999999</v>
      </c>
    </row>
    <row r="551" spans="1:16" x14ac:dyDescent="0.45">
      <c r="A551" s="367">
        <v>557305</v>
      </c>
      <c r="B551" s="367">
        <v>0</v>
      </c>
      <c r="C551" s="378" t="s">
        <v>346</v>
      </c>
      <c r="D551" s="313">
        <v>44704</v>
      </c>
      <c r="E551" s="314">
        <f t="shared" si="35"/>
        <v>14.857142857142858</v>
      </c>
      <c r="F551" s="315">
        <f t="shared" si="36"/>
        <v>48</v>
      </c>
      <c r="G551" s="364">
        <f t="shared" si="37"/>
        <v>32</v>
      </c>
      <c r="H551" s="166" t="s">
        <v>552</v>
      </c>
      <c r="I551" s="369">
        <v>524701</v>
      </c>
      <c r="J551" s="370">
        <v>22.7</v>
      </c>
      <c r="K551" s="370">
        <v>25.4</v>
      </c>
      <c r="L551" s="371">
        <v>15.3</v>
      </c>
      <c r="M551" s="371">
        <v>6.6</v>
      </c>
      <c r="N551" s="372"/>
      <c r="O551" s="373">
        <f t="shared" si="38"/>
        <v>11.894273127753308</v>
      </c>
      <c r="P551" s="374">
        <f t="shared" si="39"/>
        <v>333.23399999999998</v>
      </c>
    </row>
    <row r="552" spans="1:16" x14ac:dyDescent="0.45">
      <c r="A552" s="311">
        <v>557306</v>
      </c>
      <c r="B552" s="311">
        <v>1</v>
      </c>
      <c r="C552" s="331" t="s">
        <v>346</v>
      </c>
      <c r="D552" s="313">
        <v>44704</v>
      </c>
      <c r="E552" s="314">
        <f t="shared" si="35"/>
        <v>14.857142857142858</v>
      </c>
      <c r="F552" s="315">
        <f t="shared" si="36"/>
        <v>48</v>
      </c>
      <c r="G552" s="364">
        <f t="shared" si="37"/>
        <v>32</v>
      </c>
      <c r="H552" s="166" t="s">
        <v>553</v>
      </c>
      <c r="I552" s="365">
        <v>524702</v>
      </c>
      <c r="J552" s="318">
        <v>22.4</v>
      </c>
      <c r="K552" s="318">
        <v>24.5</v>
      </c>
      <c r="L552" s="319">
        <v>7.5</v>
      </c>
      <c r="M552" s="319">
        <v>5.6</v>
      </c>
      <c r="N552" s="320"/>
      <c r="O552" s="321">
        <f t="shared" si="38"/>
        <v>9.375</v>
      </c>
      <c r="P552" s="322">
        <f t="shared" si="39"/>
        <v>117.6</v>
      </c>
    </row>
    <row r="553" spans="1:16" x14ac:dyDescent="0.45">
      <c r="A553" s="311">
        <v>557308</v>
      </c>
      <c r="B553" s="311">
        <v>3</v>
      </c>
      <c r="C553" s="331" t="s">
        <v>346</v>
      </c>
      <c r="D553" s="313">
        <v>44704</v>
      </c>
      <c r="E553" s="314">
        <f t="shared" si="35"/>
        <v>14.857142857142858</v>
      </c>
      <c r="F553" s="315">
        <f t="shared" si="36"/>
        <v>48</v>
      </c>
      <c r="G553" s="364">
        <f t="shared" si="37"/>
        <v>32</v>
      </c>
      <c r="H553" s="166" t="s">
        <v>552</v>
      </c>
      <c r="I553" s="365">
        <v>524704</v>
      </c>
      <c r="J553" s="318">
        <v>22.9</v>
      </c>
      <c r="K553" s="318">
        <v>23.4</v>
      </c>
      <c r="L553" s="319">
        <v>10.8</v>
      </c>
      <c r="M553" s="319">
        <v>9.9</v>
      </c>
      <c r="N553" s="320"/>
      <c r="O553" s="321">
        <f t="shared" si="38"/>
        <v>2.1834061135371119</v>
      </c>
      <c r="P553" s="322">
        <f t="shared" si="39"/>
        <v>529.25400000000013</v>
      </c>
    </row>
    <row r="554" spans="1:16" x14ac:dyDescent="0.45">
      <c r="A554" s="311">
        <v>557309</v>
      </c>
      <c r="B554" s="311">
        <v>4</v>
      </c>
      <c r="C554" s="331" t="s">
        <v>346</v>
      </c>
      <c r="D554" s="313">
        <v>44704</v>
      </c>
      <c r="E554" s="314">
        <f t="shared" ref="E554:E617" si="40">(D554-44600)/7</f>
        <v>14.857142857142858</v>
      </c>
      <c r="F554" s="315">
        <f t="shared" ref="F554:F617" si="41">D554-44656</f>
        <v>48</v>
      </c>
      <c r="G554" s="364">
        <f t="shared" ref="G554:G617" si="42">D554-44672</f>
        <v>32</v>
      </c>
      <c r="H554" s="166" t="s">
        <v>553</v>
      </c>
      <c r="I554" s="365">
        <v>524705</v>
      </c>
      <c r="J554" s="318">
        <v>22.1</v>
      </c>
      <c r="K554" s="318">
        <v>23.3</v>
      </c>
      <c r="L554" s="371">
        <v>8.5</v>
      </c>
      <c r="M554" s="319">
        <v>6.5</v>
      </c>
      <c r="N554" s="320"/>
      <c r="O554" s="321">
        <f t="shared" ref="O554:O617" si="43">IF(K554="","",((K554/J554)-1)*100)</f>
        <v>5.4298642533936681</v>
      </c>
      <c r="P554" s="322">
        <f t="shared" ref="P554:P617" si="44">IF(L554="","",L554*M554*M554/2)</f>
        <v>179.5625</v>
      </c>
    </row>
    <row r="555" spans="1:16" x14ac:dyDescent="0.45">
      <c r="A555" s="311">
        <v>557271</v>
      </c>
      <c r="B555" s="311">
        <v>1</v>
      </c>
      <c r="C555" s="312" t="s">
        <v>337</v>
      </c>
      <c r="D555" s="313">
        <v>44706</v>
      </c>
      <c r="E555" s="314">
        <f t="shared" si="40"/>
        <v>15.142857142857142</v>
      </c>
      <c r="F555" s="315">
        <f t="shared" si="41"/>
        <v>50</v>
      </c>
      <c r="G555" s="364">
        <f t="shared" si="42"/>
        <v>34</v>
      </c>
      <c r="H555" s="166" t="s">
        <v>552</v>
      </c>
      <c r="I555" s="365">
        <v>524678</v>
      </c>
      <c r="J555" s="318">
        <v>23.2</v>
      </c>
      <c r="K555" s="318">
        <v>23.7</v>
      </c>
      <c r="L555" s="371">
        <v>14.5</v>
      </c>
      <c r="M555" s="319">
        <v>9.9</v>
      </c>
      <c r="N555" s="320"/>
      <c r="O555" s="321">
        <f t="shared" si="43"/>
        <v>2.155172413793105</v>
      </c>
      <c r="P555" s="322">
        <f t="shared" si="44"/>
        <v>710.5725000000001</v>
      </c>
    </row>
    <row r="556" spans="1:16" x14ac:dyDescent="0.45">
      <c r="A556" s="311">
        <v>557272</v>
      </c>
      <c r="B556" s="311">
        <v>2</v>
      </c>
      <c r="C556" s="312" t="s">
        <v>337</v>
      </c>
      <c r="D556" s="313">
        <v>44706</v>
      </c>
      <c r="E556" s="314">
        <f t="shared" si="40"/>
        <v>15.142857142857142</v>
      </c>
      <c r="F556" s="315">
        <f t="shared" si="41"/>
        <v>50</v>
      </c>
      <c r="G556" s="364">
        <f t="shared" si="42"/>
        <v>34</v>
      </c>
      <c r="H556" s="166" t="s">
        <v>553</v>
      </c>
      <c r="I556" s="365">
        <v>524679</v>
      </c>
      <c r="J556" s="318">
        <v>22.4</v>
      </c>
      <c r="K556" s="318">
        <v>24.2</v>
      </c>
      <c r="L556" s="371">
        <v>7.2</v>
      </c>
      <c r="M556" s="319">
        <v>6.6</v>
      </c>
      <c r="N556" s="320"/>
      <c r="O556" s="321">
        <f t="shared" si="43"/>
        <v>8.0357142857142794</v>
      </c>
      <c r="P556" s="322">
        <f t="shared" si="44"/>
        <v>156.81599999999997</v>
      </c>
    </row>
    <row r="557" spans="1:16" x14ac:dyDescent="0.45">
      <c r="A557" s="311">
        <v>557274</v>
      </c>
      <c r="B557" s="311">
        <v>4</v>
      </c>
      <c r="C557" s="312" t="s">
        <v>337</v>
      </c>
      <c r="D557" s="313">
        <v>44706</v>
      </c>
      <c r="E557" s="314">
        <f t="shared" si="40"/>
        <v>15.142857142857142</v>
      </c>
      <c r="F557" s="315">
        <f t="shared" si="41"/>
        <v>50</v>
      </c>
      <c r="G557" s="364">
        <f t="shared" si="42"/>
        <v>34</v>
      </c>
      <c r="H557" s="166" t="s">
        <v>553</v>
      </c>
      <c r="I557" s="365">
        <v>524681</v>
      </c>
      <c r="J557" s="318">
        <v>24.2</v>
      </c>
      <c r="K557" s="318">
        <v>24.3</v>
      </c>
      <c r="L557" s="371">
        <v>9.4</v>
      </c>
      <c r="M557" s="319">
        <v>6.3</v>
      </c>
      <c r="N557" s="320"/>
      <c r="O557" s="321">
        <f t="shared" si="43"/>
        <v>0.41322314049587749</v>
      </c>
      <c r="P557" s="322">
        <f t="shared" si="44"/>
        <v>186.54299999999998</v>
      </c>
    </row>
    <row r="558" spans="1:16" x14ac:dyDescent="0.45">
      <c r="A558" s="311">
        <v>557275</v>
      </c>
      <c r="B558" s="311">
        <v>0</v>
      </c>
      <c r="C558" s="327" t="s">
        <v>339</v>
      </c>
      <c r="D558" s="313">
        <v>44706</v>
      </c>
      <c r="E558" s="314">
        <f t="shared" si="40"/>
        <v>15.142857142857142</v>
      </c>
      <c r="F558" s="315">
        <f t="shared" si="41"/>
        <v>50</v>
      </c>
      <c r="G558" s="364">
        <f t="shared" si="42"/>
        <v>34</v>
      </c>
      <c r="H558" s="166" t="s">
        <v>553</v>
      </c>
      <c r="I558" s="365">
        <v>524682</v>
      </c>
      <c r="J558" s="318">
        <v>20.7</v>
      </c>
      <c r="K558" s="318">
        <v>23.8</v>
      </c>
      <c r="L558" s="371">
        <v>0</v>
      </c>
      <c r="M558" s="319">
        <v>0</v>
      </c>
      <c r="N558" s="320"/>
      <c r="O558" s="321">
        <f t="shared" si="43"/>
        <v>14.975845410628018</v>
      </c>
      <c r="P558" s="322">
        <f t="shared" si="44"/>
        <v>0</v>
      </c>
    </row>
    <row r="559" spans="1:16" x14ac:dyDescent="0.45">
      <c r="A559" s="311">
        <v>557276</v>
      </c>
      <c r="B559" s="311">
        <v>1</v>
      </c>
      <c r="C559" s="327" t="s">
        <v>339</v>
      </c>
      <c r="D559" s="313">
        <v>44706</v>
      </c>
      <c r="E559" s="314">
        <f t="shared" si="40"/>
        <v>15.142857142857142</v>
      </c>
      <c r="F559" s="315">
        <f t="shared" si="41"/>
        <v>50</v>
      </c>
      <c r="G559" s="364">
        <f t="shared" si="42"/>
        <v>34</v>
      </c>
      <c r="H559" s="166" t="s">
        <v>553</v>
      </c>
      <c r="I559" s="365">
        <v>524683</v>
      </c>
      <c r="J559" s="318">
        <v>21.8</v>
      </c>
      <c r="K559" s="318">
        <v>23.1</v>
      </c>
      <c r="L559" s="371">
        <v>0</v>
      </c>
      <c r="M559" s="319">
        <v>0</v>
      </c>
      <c r="N559" s="320"/>
      <c r="O559" s="321">
        <f t="shared" si="43"/>
        <v>5.9633027522935755</v>
      </c>
      <c r="P559" s="322">
        <f t="shared" si="44"/>
        <v>0</v>
      </c>
    </row>
    <row r="560" spans="1:16" x14ac:dyDescent="0.45">
      <c r="A560" s="311">
        <v>557277</v>
      </c>
      <c r="B560" s="311">
        <v>2</v>
      </c>
      <c r="C560" s="327" t="s">
        <v>339</v>
      </c>
      <c r="D560" s="313">
        <v>44706</v>
      </c>
      <c r="E560" s="314">
        <f t="shared" si="40"/>
        <v>15.142857142857142</v>
      </c>
      <c r="F560" s="315">
        <f t="shared" si="41"/>
        <v>50</v>
      </c>
      <c r="G560" s="364">
        <f t="shared" si="42"/>
        <v>34</v>
      </c>
      <c r="H560" s="166" t="s">
        <v>553</v>
      </c>
      <c r="I560" s="365">
        <v>524684</v>
      </c>
      <c r="J560" s="318">
        <v>24.6</v>
      </c>
      <c r="K560" s="318">
        <v>25</v>
      </c>
      <c r="L560" s="371">
        <v>7.6</v>
      </c>
      <c r="M560" s="319">
        <v>6.4</v>
      </c>
      <c r="N560" s="320"/>
      <c r="O560" s="321">
        <f t="shared" si="43"/>
        <v>1.6260162601625883</v>
      </c>
      <c r="P560" s="322">
        <f t="shared" si="44"/>
        <v>155.64800000000002</v>
      </c>
    </row>
    <row r="561" spans="1:16" x14ac:dyDescent="0.45">
      <c r="A561" s="311">
        <v>557278</v>
      </c>
      <c r="B561" s="311">
        <v>3</v>
      </c>
      <c r="C561" s="327" t="s">
        <v>339</v>
      </c>
      <c r="D561" s="313">
        <v>44706</v>
      </c>
      <c r="E561" s="314">
        <f t="shared" si="40"/>
        <v>15.142857142857142</v>
      </c>
      <c r="F561" s="315">
        <f t="shared" si="41"/>
        <v>50</v>
      </c>
      <c r="G561" s="364">
        <f t="shared" si="42"/>
        <v>34</v>
      </c>
      <c r="H561" s="166" t="s">
        <v>553</v>
      </c>
      <c r="I561" s="365">
        <v>524685</v>
      </c>
      <c r="J561" s="318">
        <v>22.6</v>
      </c>
      <c r="K561" s="318">
        <v>23.8</v>
      </c>
      <c r="L561" s="371">
        <v>9.1</v>
      </c>
      <c r="M561" s="319">
        <v>8.1</v>
      </c>
      <c r="N561" s="320"/>
      <c r="O561" s="321">
        <f t="shared" si="43"/>
        <v>5.3097345132743223</v>
      </c>
      <c r="P561" s="322">
        <f t="shared" si="44"/>
        <v>298.52549999999997</v>
      </c>
    </row>
    <row r="562" spans="1:16" x14ac:dyDescent="0.45">
      <c r="A562" s="311">
        <v>557279</v>
      </c>
      <c r="B562" s="311">
        <v>4</v>
      </c>
      <c r="C562" s="327" t="s">
        <v>339</v>
      </c>
      <c r="D562" s="313">
        <v>44706</v>
      </c>
      <c r="E562" s="314">
        <f t="shared" si="40"/>
        <v>15.142857142857142</v>
      </c>
      <c r="F562" s="315">
        <f t="shared" si="41"/>
        <v>50</v>
      </c>
      <c r="G562" s="364">
        <f t="shared" si="42"/>
        <v>34</v>
      </c>
      <c r="H562" s="166" t="s">
        <v>551</v>
      </c>
      <c r="I562" s="365">
        <v>524686</v>
      </c>
      <c r="J562" s="318">
        <v>23</v>
      </c>
      <c r="K562" s="318">
        <v>24.6</v>
      </c>
      <c r="L562" s="371">
        <v>11.9</v>
      </c>
      <c r="M562" s="319">
        <v>8.8000000000000007</v>
      </c>
      <c r="N562" s="320"/>
      <c r="O562" s="321">
        <f t="shared" si="43"/>
        <v>6.956521739130439</v>
      </c>
      <c r="P562" s="322">
        <f t="shared" si="44"/>
        <v>460.76800000000009</v>
      </c>
    </row>
    <row r="563" spans="1:16" x14ac:dyDescent="0.45">
      <c r="A563" s="311">
        <v>557280</v>
      </c>
      <c r="B563" s="311">
        <v>0</v>
      </c>
      <c r="C563" s="328" t="s">
        <v>341</v>
      </c>
      <c r="D563" s="313">
        <v>44706</v>
      </c>
      <c r="E563" s="314">
        <f t="shared" si="40"/>
        <v>15.142857142857142</v>
      </c>
      <c r="F563" s="315">
        <f t="shared" si="41"/>
        <v>50</v>
      </c>
      <c r="G563" s="364">
        <f t="shared" si="42"/>
        <v>34</v>
      </c>
      <c r="H563" s="166" t="s">
        <v>553</v>
      </c>
      <c r="I563" s="365">
        <v>524687</v>
      </c>
      <c r="J563" s="318">
        <v>22.7</v>
      </c>
      <c r="K563" s="318">
        <v>25</v>
      </c>
      <c r="L563" s="371">
        <v>11.3</v>
      </c>
      <c r="M563" s="319">
        <v>9.6999999999999993</v>
      </c>
      <c r="N563" s="320"/>
      <c r="O563" s="321">
        <f t="shared" si="43"/>
        <v>10.132158590308382</v>
      </c>
      <c r="P563" s="322">
        <f t="shared" si="44"/>
        <v>531.60849999999994</v>
      </c>
    </row>
    <row r="564" spans="1:16" x14ac:dyDescent="0.45">
      <c r="A564" s="311">
        <v>557284</v>
      </c>
      <c r="B564" s="311">
        <v>4</v>
      </c>
      <c r="C564" s="328" t="s">
        <v>341</v>
      </c>
      <c r="D564" s="313">
        <v>44706</v>
      </c>
      <c r="E564" s="314">
        <f t="shared" si="40"/>
        <v>15.142857142857142</v>
      </c>
      <c r="F564" s="315">
        <f t="shared" si="41"/>
        <v>50</v>
      </c>
      <c r="G564" s="364">
        <f t="shared" si="42"/>
        <v>34</v>
      </c>
      <c r="H564" s="166" t="s">
        <v>552</v>
      </c>
      <c r="I564" s="365">
        <v>524691</v>
      </c>
      <c r="J564" s="318">
        <v>23.3</v>
      </c>
      <c r="K564" s="318">
        <v>25</v>
      </c>
      <c r="L564" s="371">
        <v>6.7</v>
      </c>
      <c r="M564" s="319">
        <v>5.3</v>
      </c>
      <c r="N564" s="320"/>
      <c r="O564" s="321">
        <f t="shared" si="43"/>
        <v>7.296137339055786</v>
      </c>
      <c r="P564" s="322">
        <f t="shared" si="44"/>
        <v>94.101499999999987</v>
      </c>
    </row>
    <row r="565" spans="1:16" x14ac:dyDescent="0.45">
      <c r="A565" s="311">
        <v>557286</v>
      </c>
      <c r="B565" s="311">
        <v>1</v>
      </c>
      <c r="C565" s="329" t="s">
        <v>342</v>
      </c>
      <c r="D565" s="313">
        <v>44706</v>
      </c>
      <c r="E565" s="314">
        <f t="shared" si="40"/>
        <v>15.142857142857142</v>
      </c>
      <c r="F565" s="315">
        <f t="shared" si="41"/>
        <v>50</v>
      </c>
      <c r="G565" s="364">
        <f t="shared" si="42"/>
        <v>34</v>
      </c>
      <c r="H565" s="166" t="s">
        <v>552</v>
      </c>
      <c r="I565" s="365">
        <v>524693</v>
      </c>
      <c r="J565" s="318">
        <v>22.2</v>
      </c>
      <c r="K565" s="318">
        <v>23.8</v>
      </c>
      <c r="L565" s="319">
        <v>9.6</v>
      </c>
      <c r="M565" s="319">
        <v>7.8</v>
      </c>
      <c r="N565" s="320"/>
      <c r="O565" s="321">
        <f t="shared" si="43"/>
        <v>7.2072072072072224</v>
      </c>
      <c r="P565" s="322">
        <f t="shared" si="44"/>
        <v>292.03199999999998</v>
      </c>
    </row>
    <row r="566" spans="1:16" x14ac:dyDescent="0.45">
      <c r="A566" s="311">
        <v>557287</v>
      </c>
      <c r="B566" s="311">
        <v>2</v>
      </c>
      <c r="C566" s="329" t="s">
        <v>342</v>
      </c>
      <c r="D566" s="313">
        <v>44706</v>
      </c>
      <c r="E566" s="314">
        <f t="shared" si="40"/>
        <v>15.142857142857142</v>
      </c>
      <c r="F566" s="315">
        <f t="shared" si="41"/>
        <v>50</v>
      </c>
      <c r="G566" s="364">
        <f t="shared" si="42"/>
        <v>34</v>
      </c>
      <c r="H566" s="166" t="s">
        <v>553</v>
      </c>
      <c r="I566" s="365">
        <v>524694</v>
      </c>
      <c r="J566" s="318">
        <v>23.7</v>
      </c>
      <c r="K566" s="318">
        <v>24.8</v>
      </c>
      <c r="L566" s="319">
        <v>2.2000000000000002</v>
      </c>
      <c r="M566" s="319">
        <v>2</v>
      </c>
      <c r="N566" s="320"/>
      <c r="O566" s="321">
        <f t="shared" si="43"/>
        <v>4.6413502109704741</v>
      </c>
      <c r="P566" s="322">
        <f t="shared" si="44"/>
        <v>4.4000000000000004</v>
      </c>
    </row>
    <row r="567" spans="1:16" x14ac:dyDescent="0.45">
      <c r="A567" s="311">
        <v>557288</v>
      </c>
      <c r="B567" s="311">
        <v>3</v>
      </c>
      <c r="C567" s="329" t="s">
        <v>342</v>
      </c>
      <c r="D567" s="313">
        <v>44706</v>
      </c>
      <c r="E567" s="314">
        <f t="shared" si="40"/>
        <v>15.142857142857142</v>
      </c>
      <c r="F567" s="315">
        <f t="shared" si="41"/>
        <v>50</v>
      </c>
      <c r="G567" s="364">
        <f t="shared" si="42"/>
        <v>34</v>
      </c>
      <c r="H567" s="166" t="s">
        <v>552</v>
      </c>
      <c r="I567" s="365">
        <v>524695</v>
      </c>
      <c r="J567" s="318">
        <v>21.1</v>
      </c>
      <c r="K567" s="318">
        <v>23.7</v>
      </c>
      <c r="L567" s="319">
        <v>9.8000000000000007</v>
      </c>
      <c r="M567" s="319">
        <v>8.1999999999999993</v>
      </c>
      <c r="N567" s="320"/>
      <c r="O567" s="321">
        <f t="shared" si="43"/>
        <v>12.322274881516581</v>
      </c>
      <c r="P567" s="322">
        <f t="shared" si="44"/>
        <v>329.47599999999994</v>
      </c>
    </row>
    <row r="568" spans="1:16" x14ac:dyDescent="0.45">
      <c r="A568" s="311">
        <v>557290</v>
      </c>
      <c r="B568" s="311">
        <v>0</v>
      </c>
      <c r="C568" s="330" t="s">
        <v>343</v>
      </c>
      <c r="D568" s="313">
        <v>44706</v>
      </c>
      <c r="E568" s="314">
        <f t="shared" si="40"/>
        <v>15.142857142857142</v>
      </c>
      <c r="F568" s="315">
        <f t="shared" si="41"/>
        <v>50</v>
      </c>
      <c r="G568" s="364">
        <f t="shared" si="42"/>
        <v>34</v>
      </c>
      <c r="H568" s="166" t="s">
        <v>553</v>
      </c>
      <c r="I568" s="365">
        <v>524697</v>
      </c>
      <c r="J568" s="318">
        <v>24</v>
      </c>
      <c r="K568" s="318">
        <v>25.8</v>
      </c>
      <c r="L568" s="319">
        <v>8.6999999999999993</v>
      </c>
      <c r="M568" s="319">
        <v>7.3</v>
      </c>
      <c r="N568" s="320"/>
      <c r="O568" s="321">
        <f t="shared" si="43"/>
        <v>7.4999999999999956</v>
      </c>
      <c r="P568" s="322">
        <f t="shared" si="44"/>
        <v>231.81149999999997</v>
      </c>
    </row>
    <row r="569" spans="1:16" x14ac:dyDescent="0.45">
      <c r="A569" s="311">
        <v>557291</v>
      </c>
      <c r="B569" s="311">
        <v>1</v>
      </c>
      <c r="C569" s="330" t="s">
        <v>343</v>
      </c>
      <c r="D569" s="313">
        <v>44706</v>
      </c>
      <c r="E569" s="314">
        <f t="shared" si="40"/>
        <v>15.142857142857142</v>
      </c>
      <c r="F569" s="315">
        <f t="shared" si="41"/>
        <v>50</v>
      </c>
      <c r="G569" s="364">
        <f t="shared" si="42"/>
        <v>34</v>
      </c>
      <c r="H569" s="166" t="s">
        <v>552</v>
      </c>
      <c r="I569" s="365">
        <v>524698</v>
      </c>
      <c r="J569" s="318">
        <v>23.5</v>
      </c>
      <c r="K569" s="318">
        <v>25.6</v>
      </c>
      <c r="L569" s="319">
        <v>8.1999999999999993</v>
      </c>
      <c r="M569" s="319">
        <v>5.0999999999999996</v>
      </c>
      <c r="N569" s="320"/>
      <c r="O569" s="321">
        <f t="shared" si="43"/>
        <v>8.9361702127659584</v>
      </c>
      <c r="P569" s="322">
        <f t="shared" si="44"/>
        <v>106.64099999999998</v>
      </c>
    </row>
    <row r="570" spans="1:16" x14ac:dyDescent="0.45">
      <c r="A570" s="311">
        <v>557292</v>
      </c>
      <c r="B570" s="311">
        <v>2</v>
      </c>
      <c r="C570" s="330" t="s">
        <v>343</v>
      </c>
      <c r="D570" s="313">
        <v>44706</v>
      </c>
      <c r="E570" s="314">
        <f t="shared" si="40"/>
        <v>15.142857142857142</v>
      </c>
      <c r="F570" s="315">
        <f t="shared" si="41"/>
        <v>50</v>
      </c>
      <c r="G570" s="364">
        <f t="shared" si="42"/>
        <v>34</v>
      </c>
      <c r="H570" s="166" t="s">
        <v>551</v>
      </c>
      <c r="I570" s="365">
        <v>524699</v>
      </c>
      <c r="J570" s="318">
        <v>27.3</v>
      </c>
      <c r="K570" s="318">
        <v>29.6</v>
      </c>
      <c r="L570" s="319">
        <v>10.9</v>
      </c>
      <c r="M570" s="319">
        <v>9.8000000000000007</v>
      </c>
      <c r="N570" s="320"/>
      <c r="O570" s="321">
        <f t="shared" si="43"/>
        <v>8.4249084249084163</v>
      </c>
      <c r="P570" s="322">
        <f t="shared" si="44"/>
        <v>523.41800000000012</v>
      </c>
    </row>
    <row r="571" spans="1:16" x14ac:dyDescent="0.45">
      <c r="A571" s="311">
        <v>557293</v>
      </c>
      <c r="B571" s="311">
        <v>3</v>
      </c>
      <c r="C571" s="330" t="s">
        <v>343</v>
      </c>
      <c r="D571" s="313">
        <v>44706</v>
      </c>
      <c r="E571" s="314">
        <f t="shared" si="40"/>
        <v>15.142857142857142</v>
      </c>
      <c r="F571" s="315">
        <f t="shared" si="41"/>
        <v>50</v>
      </c>
      <c r="G571" s="364">
        <f t="shared" si="42"/>
        <v>34</v>
      </c>
      <c r="H571" s="166" t="s">
        <v>552</v>
      </c>
      <c r="I571" s="365">
        <v>524700</v>
      </c>
      <c r="J571" s="318">
        <v>23.2</v>
      </c>
      <c r="K571" s="318">
        <v>24.6</v>
      </c>
      <c r="L571" s="319">
        <v>6.5</v>
      </c>
      <c r="M571" s="319">
        <v>5.2</v>
      </c>
      <c r="N571" s="320"/>
      <c r="O571" s="321">
        <f t="shared" si="43"/>
        <v>6.0344827586207073</v>
      </c>
      <c r="P571" s="322">
        <f t="shared" si="44"/>
        <v>87.88000000000001</v>
      </c>
    </row>
    <row r="572" spans="1:16" x14ac:dyDescent="0.45">
      <c r="A572" s="311">
        <v>557294</v>
      </c>
      <c r="B572" s="311">
        <v>4</v>
      </c>
      <c r="C572" s="330" t="s">
        <v>343</v>
      </c>
      <c r="D572" s="313">
        <v>44706</v>
      </c>
      <c r="E572" s="314">
        <f t="shared" si="40"/>
        <v>15.142857142857142</v>
      </c>
      <c r="F572" s="315">
        <f t="shared" si="41"/>
        <v>50</v>
      </c>
      <c r="G572" s="364">
        <f t="shared" si="42"/>
        <v>34</v>
      </c>
      <c r="H572" s="166" t="s">
        <v>551</v>
      </c>
      <c r="I572" s="365">
        <v>524701</v>
      </c>
      <c r="J572" s="318">
        <v>26.5</v>
      </c>
      <c r="K572" s="318">
        <v>27.8</v>
      </c>
      <c r="L572" s="319">
        <v>8.5</v>
      </c>
      <c r="M572" s="319">
        <v>7.7</v>
      </c>
      <c r="N572" s="320"/>
      <c r="O572" s="321">
        <f t="shared" si="43"/>
        <v>4.9056603773584895</v>
      </c>
      <c r="P572" s="322">
        <f t="shared" si="44"/>
        <v>251.98250000000002</v>
      </c>
    </row>
    <row r="573" spans="1:16" x14ac:dyDescent="0.45">
      <c r="A573" s="311">
        <v>557295</v>
      </c>
      <c r="B573" s="311">
        <v>0</v>
      </c>
      <c r="C573" s="331" t="s">
        <v>344</v>
      </c>
      <c r="D573" s="313">
        <v>44706</v>
      </c>
      <c r="E573" s="314">
        <f t="shared" si="40"/>
        <v>15.142857142857142</v>
      </c>
      <c r="F573" s="315">
        <f t="shared" si="41"/>
        <v>50</v>
      </c>
      <c r="G573" s="364">
        <f t="shared" si="42"/>
        <v>34</v>
      </c>
      <c r="H573" s="166" t="s">
        <v>551</v>
      </c>
      <c r="I573" s="365">
        <v>524702</v>
      </c>
      <c r="J573" s="318">
        <v>23.9</v>
      </c>
      <c r="K573" s="318">
        <v>25.9</v>
      </c>
      <c r="L573" s="319">
        <v>8.6</v>
      </c>
      <c r="M573" s="319">
        <v>5</v>
      </c>
      <c r="N573" s="320"/>
      <c r="O573" s="321">
        <f t="shared" si="43"/>
        <v>8.3682008368200833</v>
      </c>
      <c r="P573" s="322">
        <f t="shared" si="44"/>
        <v>107.5</v>
      </c>
    </row>
    <row r="574" spans="1:16" x14ac:dyDescent="0.45">
      <c r="A574" s="311">
        <v>557299</v>
      </c>
      <c r="B574" s="311">
        <v>4</v>
      </c>
      <c r="C574" s="331" t="s">
        <v>344</v>
      </c>
      <c r="D574" s="313">
        <v>44706</v>
      </c>
      <c r="E574" s="314">
        <f t="shared" si="40"/>
        <v>15.142857142857142</v>
      </c>
      <c r="F574" s="315">
        <f t="shared" si="41"/>
        <v>50</v>
      </c>
      <c r="G574" s="364">
        <f t="shared" si="42"/>
        <v>34</v>
      </c>
      <c r="H574" s="166" t="s">
        <v>553</v>
      </c>
      <c r="I574" s="365">
        <v>524706</v>
      </c>
      <c r="J574" s="318">
        <v>25.1</v>
      </c>
      <c r="K574" s="318">
        <v>27.1</v>
      </c>
      <c r="L574" s="319">
        <v>12</v>
      </c>
      <c r="M574" s="319">
        <v>6.8</v>
      </c>
      <c r="N574" s="320"/>
      <c r="O574" s="321">
        <f t="shared" si="43"/>
        <v>7.9681274900398336</v>
      </c>
      <c r="P574" s="322">
        <f t="shared" si="44"/>
        <v>277.44</v>
      </c>
    </row>
    <row r="575" spans="1:16" x14ac:dyDescent="0.45">
      <c r="A575" s="311">
        <v>557301</v>
      </c>
      <c r="B575" s="311">
        <v>1</v>
      </c>
      <c r="C575" s="329" t="s">
        <v>345</v>
      </c>
      <c r="D575" s="313">
        <v>44706</v>
      </c>
      <c r="E575" s="314">
        <f t="shared" si="40"/>
        <v>15.142857142857142</v>
      </c>
      <c r="F575" s="315">
        <f t="shared" si="41"/>
        <v>50</v>
      </c>
      <c r="G575" s="364">
        <f t="shared" si="42"/>
        <v>34</v>
      </c>
      <c r="H575" s="166" t="s">
        <v>552</v>
      </c>
      <c r="I575" s="365">
        <v>524697</v>
      </c>
      <c r="J575" s="318">
        <v>22.9</v>
      </c>
      <c r="K575" s="318">
        <v>24.6</v>
      </c>
      <c r="L575" s="319">
        <v>13.2</v>
      </c>
      <c r="M575" s="319">
        <v>5.6</v>
      </c>
      <c r="N575" s="320"/>
      <c r="O575" s="321">
        <f t="shared" si="43"/>
        <v>7.4235807860262071</v>
      </c>
      <c r="P575" s="322">
        <f t="shared" si="44"/>
        <v>206.97599999999994</v>
      </c>
    </row>
    <row r="576" spans="1:16" x14ac:dyDescent="0.45">
      <c r="A576" s="311">
        <v>557302</v>
      </c>
      <c r="B576" s="311">
        <v>2</v>
      </c>
      <c r="C576" s="329" t="s">
        <v>345</v>
      </c>
      <c r="D576" s="313">
        <v>44706</v>
      </c>
      <c r="E576" s="314">
        <f t="shared" si="40"/>
        <v>15.142857142857142</v>
      </c>
      <c r="F576" s="315">
        <f t="shared" si="41"/>
        <v>50</v>
      </c>
      <c r="G576" s="364">
        <f t="shared" si="42"/>
        <v>34</v>
      </c>
      <c r="H576" s="166" t="s">
        <v>552</v>
      </c>
      <c r="I576" s="365">
        <v>524698</v>
      </c>
      <c r="J576" s="318">
        <v>24.3</v>
      </c>
      <c r="K576" s="318">
        <v>24.6</v>
      </c>
      <c r="L576" s="319">
        <v>9.8000000000000007</v>
      </c>
      <c r="M576" s="319">
        <v>6.4</v>
      </c>
      <c r="N576" s="320"/>
      <c r="O576" s="321">
        <f t="shared" si="43"/>
        <v>1.2345679012345734</v>
      </c>
      <c r="P576" s="322">
        <f t="shared" si="44"/>
        <v>200.70400000000004</v>
      </c>
    </row>
    <row r="577" spans="1:16" x14ac:dyDescent="0.45">
      <c r="A577" s="311">
        <v>557304</v>
      </c>
      <c r="B577" s="311">
        <v>4</v>
      </c>
      <c r="C577" s="329" t="s">
        <v>345</v>
      </c>
      <c r="D577" s="313">
        <v>44706</v>
      </c>
      <c r="E577" s="314">
        <f t="shared" si="40"/>
        <v>15.142857142857142</v>
      </c>
      <c r="F577" s="315">
        <f t="shared" si="41"/>
        <v>50</v>
      </c>
      <c r="G577" s="364">
        <f t="shared" si="42"/>
        <v>34</v>
      </c>
      <c r="H577" s="166" t="s">
        <v>552</v>
      </c>
      <c r="I577" s="365">
        <v>524700</v>
      </c>
      <c r="J577" s="318">
        <v>23.6</v>
      </c>
      <c r="K577" s="318">
        <v>25</v>
      </c>
      <c r="L577" s="319">
        <v>11.6</v>
      </c>
      <c r="M577" s="319">
        <v>7.8</v>
      </c>
      <c r="N577" s="320"/>
      <c r="O577" s="321">
        <f t="shared" si="43"/>
        <v>5.9322033898304927</v>
      </c>
      <c r="P577" s="322">
        <f t="shared" si="44"/>
        <v>352.87199999999996</v>
      </c>
    </row>
    <row r="578" spans="1:16" x14ac:dyDescent="0.45">
      <c r="A578" s="311">
        <v>557305</v>
      </c>
      <c r="B578" s="311">
        <v>0</v>
      </c>
      <c r="C578" s="331" t="s">
        <v>346</v>
      </c>
      <c r="D578" s="313">
        <v>44706</v>
      </c>
      <c r="E578" s="314">
        <f t="shared" si="40"/>
        <v>15.142857142857142</v>
      </c>
      <c r="F578" s="315">
        <f t="shared" si="41"/>
        <v>50</v>
      </c>
      <c r="G578" s="364">
        <f t="shared" si="42"/>
        <v>34</v>
      </c>
      <c r="H578" s="166" t="s">
        <v>552</v>
      </c>
      <c r="I578" s="365">
        <v>524701</v>
      </c>
      <c r="J578" s="318">
        <v>22.7</v>
      </c>
      <c r="K578" s="318">
        <v>25.6</v>
      </c>
      <c r="L578" s="319">
        <v>16.899999999999999</v>
      </c>
      <c r="M578" s="319">
        <v>7.3</v>
      </c>
      <c r="N578" s="320"/>
      <c r="O578" s="321">
        <f t="shared" si="43"/>
        <v>12.775330396475781</v>
      </c>
      <c r="P578" s="322">
        <f t="shared" si="44"/>
        <v>450.30049999999994</v>
      </c>
    </row>
    <row r="579" spans="1:16" x14ac:dyDescent="0.45">
      <c r="A579" s="311">
        <v>557306</v>
      </c>
      <c r="B579" s="311">
        <v>1</v>
      </c>
      <c r="C579" s="331" t="s">
        <v>346</v>
      </c>
      <c r="D579" s="313">
        <v>44706</v>
      </c>
      <c r="E579" s="314">
        <f t="shared" si="40"/>
        <v>15.142857142857142</v>
      </c>
      <c r="F579" s="315">
        <f t="shared" si="41"/>
        <v>50</v>
      </c>
      <c r="G579" s="364">
        <f t="shared" si="42"/>
        <v>34</v>
      </c>
      <c r="H579" s="166" t="s">
        <v>553</v>
      </c>
      <c r="I579" s="365">
        <v>524702</v>
      </c>
      <c r="J579" s="318">
        <v>22.4</v>
      </c>
      <c r="K579" s="318">
        <v>25</v>
      </c>
      <c r="L579" s="319">
        <v>8.6</v>
      </c>
      <c r="M579" s="319">
        <v>5.9</v>
      </c>
      <c r="N579" s="320"/>
      <c r="O579" s="321">
        <f t="shared" si="43"/>
        <v>11.607142857142861</v>
      </c>
      <c r="P579" s="322">
        <f t="shared" si="44"/>
        <v>149.68300000000002</v>
      </c>
    </row>
    <row r="580" spans="1:16" x14ac:dyDescent="0.45">
      <c r="A580" s="311">
        <v>557308</v>
      </c>
      <c r="B580" s="311">
        <v>3</v>
      </c>
      <c r="C580" s="331" t="s">
        <v>346</v>
      </c>
      <c r="D580" s="313">
        <v>44706</v>
      </c>
      <c r="E580" s="314">
        <f t="shared" si="40"/>
        <v>15.142857142857142</v>
      </c>
      <c r="F580" s="315">
        <f t="shared" si="41"/>
        <v>50</v>
      </c>
      <c r="G580" s="364">
        <f t="shared" si="42"/>
        <v>34</v>
      </c>
      <c r="H580" s="166" t="s">
        <v>552</v>
      </c>
      <c r="I580" s="365">
        <v>524704</v>
      </c>
      <c r="J580" s="318">
        <v>22.9</v>
      </c>
      <c r="K580" s="318">
        <v>24.5</v>
      </c>
      <c r="L580" s="319">
        <v>10</v>
      </c>
      <c r="M580" s="319">
        <v>8.6999999999999993</v>
      </c>
      <c r="N580" s="320"/>
      <c r="O580" s="321">
        <f t="shared" si="43"/>
        <v>6.9868995633187936</v>
      </c>
      <c r="P580" s="322">
        <f t="shared" si="44"/>
        <v>378.45</v>
      </c>
    </row>
    <row r="581" spans="1:16" x14ac:dyDescent="0.45">
      <c r="A581" s="311">
        <v>557309</v>
      </c>
      <c r="B581" s="311">
        <v>4</v>
      </c>
      <c r="C581" s="331" t="s">
        <v>346</v>
      </c>
      <c r="D581" s="313">
        <v>44706</v>
      </c>
      <c r="E581" s="314">
        <f t="shared" si="40"/>
        <v>15.142857142857142</v>
      </c>
      <c r="F581" s="315">
        <f t="shared" si="41"/>
        <v>50</v>
      </c>
      <c r="G581" s="364">
        <f t="shared" si="42"/>
        <v>34</v>
      </c>
      <c r="H581" s="166" t="s">
        <v>553</v>
      </c>
      <c r="I581" s="365">
        <v>524705</v>
      </c>
      <c r="J581" s="318">
        <v>22.1</v>
      </c>
      <c r="K581" s="318">
        <v>23.6</v>
      </c>
      <c r="L581" s="319">
        <v>7.4</v>
      </c>
      <c r="M581" s="319">
        <v>5.8</v>
      </c>
      <c r="N581" s="320"/>
      <c r="O581" s="321">
        <f t="shared" si="43"/>
        <v>6.7873303167420795</v>
      </c>
      <c r="P581" s="322">
        <f t="shared" si="44"/>
        <v>124.468</v>
      </c>
    </row>
    <row r="582" spans="1:16" x14ac:dyDescent="0.45">
      <c r="A582" s="311">
        <v>557271</v>
      </c>
      <c r="B582" s="311">
        <v>1</v>
      </c>
      <c r="C582" s="312" t="s">
        <v>337</v>
      </c>
      <c r="D582" s="313">
        <v>44708</v>
      </c>
      <c r="E582" s="314">
        <f t="shared" si="40"/>
        <v>15.428571428571429</v>
      </c>
      <c r="F582" s="315">
        <f t="shared" si="41"/>
        <v>52</v>
      </c>
      <c r="G582" s="364">
        <f t="shared" si="42"/>
        <v>36</v>
      </c>
      <c r="H582" s="166" t="s">
        <v>552</v>
      </c>
      <c r="I582" s="365">
        <v>524678</v>
      </c>
      <c r="J582" s="318">
        <v>23.2</v>
      </c>
      <c r="K582" s="318">
        <v>23.8</v>
      </c>
      <c r="L582" s="319">
        <v>13</v>
      </c>
      <c r="M582" s="319">
        <v>9</v>
      </c>
      <c r="N582" s="320"/>
      <c r="O582" s="321">
        <f t="shared" si="43"/>
        <v>2.5862068965517349</v>
      </c>
      <c r="P582" s="322">
        <f t="shared" si="44"/>
        <v>526.5</v>
      </c>
    </row>
    <row r="583" spans="1:16" x14ac:dyDescent="0.45">
      <c r="A583" s="311">
        <v>557272</v>
      </c>
      <c r="B583" s="311">
        <v>2</v>
      </c>
      <c r="C583" s="312" t="s">
        <v>337</v>
      </c>
      <c r="D583" s="313">
        <v>44708</v>
      </c>
      <c r="E583" s="314">
        <f t="shared" si="40"/>
        <v>15.428571428571429</v>
      </c>
      <c r="F583" s="315">
        <f t="shared" si="41"/>
        <v>52</v>
      </c>
      <c r="G583" s="364">
        <f t="shared" si="42"/>
        <v>36</v>
      </c>
      <c r="H583" s="166" t="s">
        <v>553</v>
      </c>
      <c r="I583" s="365">
        <v>524679</v>
      </c>
      <c r="J583" s="318">
        <v>22.4</v>
      </c>
      <c r="K583" s="318">
        <v>23.7</v>
      </c>
      <c r="L583" s="319">
        <v>7.5</v>
      </c>
      <c r="M583" s="319">
        <v>6.4</v>
      </c>
      <c r="N583" s="320"/>
      <c r="O583" s="321">
        <f t="shared" si="43"/>
        <v>5.8035714285714413</v>
      </c>
      <c r="P583" s="322">
        <f t="shared" si="44"/>
        <v>153.60000000000002</v>
      </c>
    </row>
    <row r="584" spans="1:16" x14ac:dyDescent="0.45">
      <c r="A584" s="311">
        <v>557274</v>
      </c>
      <c r="B584" s="311">
        <v>4</v>
      </c>
      <c r="C584" s="312" t="s">
        <v>337</v>
      </c>
      <c r="D584" s="313">
        <v>44708</v>
      </c>
      <c r="E584" s="314">
        <f t="shared" si="40"/>
        <v>15.428571428571429</v>
      </c>
      <c r="F584" s="315">
        <f t="shared" si="41"/>
        <v>52</v>
      </c>
      <c r="G584" s="364">
        <f t="shared" si="42"/>
        <v>36</v>
      </c>
      <c r="H584" s="166" t="s">
        <v>553</v>
      </c>
      <c r="I584" s="365">
        <v>524681</v>
      </c>
      <c r="J584" s="318">
        <v>24.2</v>
      </c>
      <c r="K584" s="318">
        <v>24</v>
      </c>
      <c r="L584" s="319">
        <v>8.4</v>
      </c>
      <c r="M584" s="319">
        <v>8.3000000000000007</v>
      </c>
      <c r="N584" s="320"/>
      <c r="O584" s="321">
        <f t="shared" si="43"/>
        <v>-0.82644628099173278</v>
      </c>
      <c r="P584" s="322">
        <f t="shared" si="44"/>
        <v>289.33800000000008</v>
      </c>
    </row>
    <row r="585" spans="1:16" x14ac:dyDescent="0.45">
      <c r="A585" s="311">
        <v>557275</v>
      </c>
      <c r="B585" s="311">
        <v>0</v>
      </c>
      <c r="C585" s="327" t="s">
        <v>339</v>
      </c>
      <c r="D585" s="313">
        <v>44708</v>
      </c>
      <c r="E585" s="314">
        <f t="shared" si="40"/>
        <v>15.428571428571429</v>
      </c>
      <c r="F585" s="315">
        <f t="shared" si="41"/>
        <v>52</v>
      </c>
      <c r="G585" s="364">
        <f t="shared" si="42"/>
        <v>36</v>
      </c>
      <c r="H585" s="375" t="s">
        <v>553</v>
      </c>
      <c r="I585" s="311">
        <v>524682</v>
      </c>
      <c r="J585" s="318">
        <v>20.7</v>
      </c>
      <c r="K585" s="318">
        <v>23.8</v>
      </c>
      <c r="L585" s="319">
        <v>0</v>
      </c>
      <c r="M585" s="319">
        <v>0</v>
      </c>
      <c r="N585" s="320"/>
      <c r="O585" s="321">
        <f t="shared" si="43"/>
        <v>14.975845410628018</v>
      </c>
      <c r="P585" s="322">
        <f t="shared" si="44"/>
        <v>0</v>
      </c>
    </row>
    <row r="586" spans="1:16" x14ac:dyDescent="0.45">
      <c r="A586" s="311">
        <v>557276</v>
      </c>
      <c r="B586" s="311">
        <v>1</v>
      </c>
      <c r="C586" s="327" t="s">
        <v>339</v>
      </c>
      <c r="D586" s="313">
        <v>44708</v>
      </c>
      <c r="E586" s="314">
        <f t="shared" si="40"/>
        <v>15.428571428571429</v>
      </c>
      <c r="F586" s="315">
        <f t="shared" si="41"/>
        <v>52</v>
      </c>
      <c r="G586" s="364">
        <f t="shared" si="42"/>
        <v>36</v>
      </c>
      <c r="H586" s="166" t="s">
        <v>553</v>
      </c>
      <c r="I586" s="365">
        <v>524683</v>
      </c>
      <c r="J586" s="318">
        <v>21.8</v>
      </c>
      <c r="K586" s="318">
        <v>23</v>
      </c>
      <c r="L586" s="319">
        <v>0</v>
      </c>
      <c r="M586" s="319">
        <v>0</v>
      </c>
      <c r="N586" s="320"/>
      <c r="O586" s="321">
        <f t="shared" si="43"/>
        <v>5.504587155963292</v>
      </c>
      <c r="P586" s="322">
        <f t="shared" si="44"/>
        <v>0</v>
      </c>
    </row>
    <row r="587" spans="1:16" x14ac:dyDescent="0.45">
      <c r="A587" s="311">
        <v>557277</v>
      </c>
      <c r="B587" s="311">
        <v>2</v>
      </c>
      <c r="C587" s="327" t="s">
        <v>339</v>
      </c>
      <c r="D587" s="313">
        <v>44708</v>
      </c>
      <c r="E587" s="314">
        <f t="shared" si="40"/>
        <v>15.428571428571429</v>
      </c>
      <c r="F587" s="315">
        <f t="shared" si="41"/>
        <v>52</v>
      </c>
      <c r="G587" s="364">
        <f t="shared" si="42"/>
        <v>36</v>
      </c>
      <c r="H587" s="166" t="s">
        <v>553</v>
      </c>
      <c r="I587" s="365">
        <v>524684</v>
      </c>
      <c r="J587" s="318">
        <v>24.6</v>
      </c>
      <c r="K587" s="318">
        <v>25.1</v>
      </c>
      <c r="L587" s="319">
        <v>7.8</v>
      </c>
      <c r="M587" s="319">
        <v>5.4</v>
      </c>
      <c r="N587" s="320"/>
      <c r="O587" s="321">
        <f t="shared" si="43"/>
        <v>2.0325203252032464</v>
      </c>
      <c r="P587" s="322">
        <f t="shared" si="44"/>
        <v>113.72400000000002</v>
      </c>
    </row>
    <row r="588" spans="1:16" x14ac:dyDescent="0.45">
      <c r="A588" s="311">
        <v>557278</v>
      </c>
      <c r="B588" s="311">
        <v>3</v>
      </c>
      <c r="C588" s="327" t="s">
        <v>339</v>
      </c>
      <c r="D588" s="313">
        <v>44708</v>
      </c>
      <c r="E588" s="314">
        <f t="shared" si="40"/>
        <v>15.428571428571429</v>
      </c>
      <c r="F588" s="315">
        <f t="shared" si="41"/>
        <v>52</v>
      </c>
      <c r="G588" s="364">
        <f t="shared" si="42"/>
        <v>36</v>
      </c>
      <c r="H588" s="166" t="s">
        <v>553</v>
      </c>
      <c r="I588" s="365">
        <v>524685</v>
      </c>
      <c r="J588" s="318">
        <v>22.6</v>
      </c>
      <c r="K588" s="318">
        <v>24</v>
      </c>
      <c r="L588" s="319">
        <v>10.199999999999999</v>
      </c>
      <c r="M588" s="319">
        <v>8.9</v>
      </c>
      <c r="N588" s="320"/>
      <c r="O588" s="321">
        <f t="shared" si="43"/>
        <v>6.1946902654867131</v>
      </c>
      <c r="P588" s="322">
        <f t="shared" si="44"/>
        <v>403.971</v>
      </c>
    </row>
    <row r="589" spans="1:16" x14ac:dyDescent="0.45">
      <c r="A589" s="311">
        <v>557279</v>
      </c>
      <c r="B589" s="311">
        <v>4</v>
      </c>
      <c r="C589" s="327" t="s">
        <v>339</v>
      </c>
      <c r="D589" s="313">
        <v>44708</v>
      </c>
      <c r="E589" s="314">
        <f t="shared" si="40"/>
        <v>15.428571428571429</v>
      </c>
      <c r="F589" s="315">
        <f t="shared" si="41"/>
        <v>52</v>
      </c>
      <c r="G589" s="364">
        <f t="shared" si="42"/>
        <v>36</v>
      </c>
      <c r="H589" s="166" t="s">
        <v>551</v>
      </c>
      <c r="I589" s="365">
        <v>524686</v>
      </c>
      <c r="J589" s="318">
        <v>23</v>
      </c>
      <c r="K589" s="318">
        <v>25</v>
      </c>
      <c r="L589" s="319">
        <v>11.5</v>
      </c>
      <c r="M589" s="319">
        <v>9.8000000000000007</v>
      </c>
      <c r="N589" s="320"/>
      <c r="O589" s="321">
        <f t="shared" si="43"/>
        <v>8.6956521739130377</v>
      </c>
      <c r="P589" s="322">
        <f t="shared" si="44"/>
        <v>552.23</v>
      </c>
    </row>
    <row r="590" spans="1:16" x14ac:dyDescent="0.45">
      <c r="A590" s="311">
        <v>557280</v>
      </c>
      <c r="B590" s="311">
        <v>0</v>
      </c>
      <c r="C590" s="328" t="s">
        <v>341</v>
      </c>
      <c r="D590" s="313">
        <v>44708</v>
      </c>
      <c r="E590" s="314">
        <f t="shared" si="40"/>
        <v>15.428571428571429</v>
      </c>
      <c r="F590" s="315">
        <f t="shared" si="41"/>
        <v>52</v>
      </c>
      <c r="G590" s="364">
        <f t="shared" si="42"/>
        <v>36</v>
      </c>
      <c r="H590" s="366" t="s">
        <v>553</v>
      </c>
      <c r="I590" s="365">
        <v>524687</v>
      </c>
      <c r="J590" s="318">
        <v>22.7</v>
      </c>
      <c r="K590" s="318">
        <v>24</v>
      </c>
      <c r="L590" s="319">
        <v>11.1</v>
      </c>
      <c r="M590" s="319">
        <v>9.8000000000000007</v>
      </c>
      <c r="N590" s="320"/>
      <c r="O590" s="321">
        <f t="shared" si="43"/>
        <v>5.7268722466960353</v>
      </c>
      <c r="P590" s="322">
        <f t="shared" si="44"/>
        <v>533.02200000000005</v>
      </c>
    </row>
    <row r="591" spans="1:16" x14ac:dyDescent="0.45">
      <c r="A591" s="367">
        <v>557284</v>
      </c>
      <c r="B591" s="367">
        <v>4</v>
      </c>
      <c r="C591" s="377" t="s">
        <v>341</v>
      </c>
      <c r="D591" s="313">
        <v>44708</v>
      </c>
      <c r="E591" s="314">
        <f t="shared" si="40"/>
        <v>15.428571428571429</v>
      </c>
      <c r="F591" s="315">
        <f t="shared" si="41"/>
        <v>52</v>
      </c>
      <c r="G591" s="364">
        <f t="shared" si="42"/>
        <v>36</v>
      </c>
      <c r="H591" s="166" t="s">
        <v>552</v>
      </c>
      <c r="I591" s="369">
        <v>524691</v>
      </c>
      <c r="J591" s="370">
        <v>23.3</v>
      </c>
      <c r="K591" s="370">
        <v>24.6</v>
      </c>
      <c r="L591" s="371">
        <v>6.1</v>
      </c>
      <c r="M591" s="371">
        <v>5.6</v>
      </c>
      <c r="N591" s="372"/>
      <c r="O591" s="373">
        <f t="shared" si="43"/>
        <v>5.579399141630903</v>
      </c>
      <c r="P591" s="374">
        <f t="shared" si="44"/>
        <v>95.647999999999982</v>
      </c>
    </row>
    <row r="592" spans="1:16" x14ac:dyDescent="0.45">
      <c r="A592" s="311">
        <v>557286</v>
      </c>
      <c r="B592" s="311">
        <v>1</v>
      </c>
      <c r="C592" s="329" t="s">
        <v>342</v>
      </c>
      <c r="D592" s="313">
        <v>44708</v>
      </c>
      <c r="E592" s="314">
        <f t="shared" si="40"/>
        <v>15.428571428571429</v>
      </c>
      <c r="F592" s="315">
        <f t="shared" si="41"/>
        <v>52</v>
      </c>
      <c r="G592" s="364">
        <f t="shared" si="42"/>
        <v>36</v>
      </c>
      <c r="H592" s="166" t="s">
        <v>552</v>
      </c>
      <c r="I592" s="365">
        <v>524693</v>
      </c>
      <c r="J592" s="318">
        <v>22.2</v>
      </c>
      <c r="K592" s="318">
        <v>23.3</v>
      </c>
      <c r="L592" s="319">
        <v>8.9</v>
      </c>
      <c r="M592" s="319">
        <v>6.2</v>
      </c>
      <c r="N592" s="320"/>
      <c r="O592" s="321">
        <f t="shared" si="43"/>
        <v>4.954954954954971</v>
      </c>
      <c r="P592" s="322">
        <f t="shared" si="44"/>
        <v>171.05800000000002</v>
      </c>
    </row>
    <row r="593" spans="1:16" x14ac:dyDescent="0.45">
      <c r="A593" s="311">
        <v>557287</v>
      </c>
      <c r="B593" s="311">
        <v>2</v>
      </c>
      <c r="C593" s="329" t="s">
        <v>342</v>
      </c>
      <c r="D593" s="313">
        <v>44708</v>
      </c>
      <c r="E593" s="314">
        <f t="shared" si="40"/>
        <v>15.428571428571429</v>
      </c>
      <c r="F593" s="315">
        <f t="shared" si="41"/>
        <v>52</v>
      </c>
      <c r="G593" s="364">
        <f t="shared" si="42"/>
        <v>36</v>
      </c>
      <c r="H593" s="166" t="s">
        <v>553</v>
      </c>
      <c r="I593" s="365">
        <v>524694</v>
      </c>
      <c r="J593" s="318">
        <v>23.7</v>
      </c>
      <c r="K593" s="318">
        <v>25.2</v>
      </c>
      <c r="L593" s="319">
        <v>0</v>
      </c>
      <c r="M593" s="319">
        <v>0</v>
      </c>
      <c r="N593" s="320"/>
      <c r="O593" s="321">
        <f t="shared" si="43"/>
        <v>6.3291139240506222</v>
      </c>
      <c r="P593" s="322">
        <f t="shared" si="44"/>
        <v>0</v>
      </c>
    </row>
    <row r="594" spans="1:16" x14ac:dyDescent="0.45">
      <c r="A594" s="311">
        <v>557288</v>
      </c>
      <c r="B594" s="311">
        <v>3</v>
      </c>
      <c r="C594" s="329" t="s">
        <v>342</v>
      </c>
      <c r="D594" s="313">
        <v>44708</v>
      </c>
      <c r="E594" s="314">
        <f t="shared" si="40"/>
        <v>15.428571428571429</v>
      </c>
      <c r="F594" s="315">
        <f t="shared" si="41"/>
        <v>52</v>
      </c>
      <c r="G594" s="364">
        <f t="shared" si="42"/>
        <v>36</v>
      </c>
      <c r="H594" s="166" t="s">
        <v>552</v>
      </c>
      <c r="I594" s="365">
        <v>524695</v>
      </c>
      <c r="J594" s="318">
        <v>21.1</v>
      </c>
      <c r="K594" s="318">
        <v>22.1</v>
      </c>
      <c r="L594" s="371">
        <v>11.9</v>
      </c>
      <c r="M594" s="319">
        <v>9.1999999999999993</v>
      </c>
      <c r="N594" s="320"/>
      <c r="O594" s="321">
        <f t="shared" si="43"/>
        <v>4.7393364928909998</v>
      </c>
      <c r="P594" s="322">
        <f t="shared" si="44"/>
        <v>503.60799999999989</v>
      </c>
    </row>
    <row r="595" spans="1:16" x14ac:dyDescent="0.45">
      <c r="A595" s="311">
        <v>557290</v>
      </c>
      <c r="B595" s="311">
        <v>0</v>
      </c>
      <c r="C595" s="330" t="s">
        <v>343</v>
      </c>
      <c r="D595" s="313">
        <v>44708</v>
      </c>
      <c r="E595" s="314">
        <f t="shared" si="40"/>
        <v>15.428571428571429</v>
      </c>
      <c r="F595" s="315">
        <f t="shared" si="41"/>
        <v>52</v>
      </c>
      <c r="G595" s="364">
        <f t="shared" si="42"/>
        <v>36</v>
      </c>
      <c r="H595" s="166" t="s">
        <v>553</v>
      </c>
      <c r="I595" s="365">
        <v>524697</v>
      </c>
      <c r="J595" s="318">
        <v>24</v>
      </c>
      <c r="K595" s="318">
        <v>25.4</v>
      </c>
      <c r="L595" s="371">
        <v>9.5</v>
      </c>
      <c r="M595" s="319">
        <v>6.5</v>
      </c>
      <c r="N595" s="320"/>
      <c r="O595" s="321">
        <f t="shared" si="43"/>
        <v>5.8333333333333348</v>
      </c>
      <c r="P595" s="322">
        <f t="shared" si="44"/>
        <v>200.6875</v>
      </c>
    </row>
    <row r="596" spans="1:16" x14ac:dyDescent="0.45">
      <c r="A596" s="311">
        <v>557291</v>
      </c>
      <c r="B596" s="311">
        <v>1</v>
      </c>
      <c r="C596" s="330" t="s">
        <v>343</v>
      </c>
      <c r="D596" s="313">
        <v>44708</v>
      </c>
      <c r="E596" s="314">
        <f t="shared" si="40"/>
        <v>15.428571428571429</v>
      </c>
      <c r="F596" s="315">
        <f t="shared" si="41"/>
        <v>52</v>
      </c>
      <c r="G596" s="364">
        <f t="shared" si="42"/>
        <v>36</v>
      </c>
      <c r="H596" s="166" t="s">
        <v>552</v>
      </c>
      <c r="I596" s="365">
        <v>524698</v>
      </c>
      <c r="J596" s="318">
        <v>23.5</v>
      </c>
      <c r="K596" s="318">
        <v>25</v>
      </c>
      <c r="L596" s="371">
        <v>6</v>
      </c>
      <c r="M596" s="319">
        <v>5</v>
      </c>
      <c r="N596" s="320"/>
      <c r="O596" s="321">
        <f t="shared" si="43"/>
        <v>6.3829787234042534</v>
      </c>
      <c r="P596" s="322">
        <f t="shared" si="44"/>
        <v>75</v>
      </c>
    </row>
    <row r="597" spans="1:16" x14ac:dyDescent="0.45">
      <c r="A597" s="311">
        <v>557292</v>
      </c>
      <c r="B597" s="311">
        <v>2</v>
      </c>
      <c r="C597" s="330" t="s">
        <v>343</v>
      </c>
      <c r="D597" s="313">
        <v>44708</v>
      </c>
      <c r="E597" s="314">
        <f t="shared" si="40"/>
        <v>15.428571428571429</v>
      </c>
      <c r="F597" s="315">
        <f t="shared" si="41"/>
        <v>52</v>
      </c>
      <c r="G597" s="364">
        <f t="shared" si="42"/>
        <v>36</v>
      </c>
      <c r="H597" s="166" t="s">
        <v>551</v>
      </c>
      <c r="I597" s="365">
        <v>524699</v>
      </c>
      <c r="J597" s="318">
        <v>27.3</v>
      </c>
      <c r="K597" s="318">
        <v>29.4</v>
      </c>
      <c r="L597" s="371">
        <v>10.199999999999999</v>
      </c>
      <c r="M597" s="319">
        <v>9.6</v>
      </c>
      <c r="N597" s="320"/>
      <c r="O597" s="321">
        <f t="shared" si="43"/>
        <v>7.6923076923076872</v>
      </c>
      <c r="P597" s="322">
        <f t="shared" si="44"/>
        <v>470.01599999999991</v>
      </c>
    </row>
    <row r="598" spans="1:16" x14ac:dyDescent="0.45">
      <c r="A598" s="311">
        <v>557293</v>
      </c>
      <c r="B598" s="311">
        <v>3</v>
      </c>
      <c r="C598" s="330" t="s">
        <v>343</v>
      </c>
      <c r="D598" s="313">
        <v>44708</v>
      </c>
      <c r="E598" s="314">
        <f t="shared" si="40"/>
        <v>15.428571428571429</v>
      </c>
      <c r="F598" s="315">
        <f t="shared" si="41"/>
        <v>52</v>
      </c>
      <c r="G598" s="364">
        <f t="shared" si="42"/>
        <v>36</v>
      </c>
      <c r="H598" s="166" t="s">
        <v>552</v>
      </c>
      <c r="I598" s="365">
        <v>524700</v>
      </c>
      <c r="J598" s="318">
        <v>23.2</v>
      </c>
      <c r="K598" s="318">
        <v>24</v>
      </c>
      <c r="L598" s="371">
        <v>9.9</v>
      </c>
      <c r="M598" s="319">
        <v>9.1</v>
      </c>
      <c r="N598" s="320"/>
      <c r="O598" s="321">
        <f t="shared" si="43"/>
        <v>3.4482758620689724</v>
      </c>
      <c r="P598" s="322">
        <f t="shared" si="44"/>
        <v>409.90949999999998</v>
      </c>
    </row>
    <row r="599" spans="1:16" x14ac:dyDescent="0.45">
      <c r="A599" s="311">
        <v>557294</v>
      </c>
      <c r="B599" s="311">
        <v>4</v>
      </c>
      <c r="C599" s="330" t="s">
        <v>343</v>
      </c>
      <c r="D599" s="313">
        <v>44708</v>
      </c>
      <c r="E599" s="314">
        <f t="shared" si="40"/>
        <v>15.428571428571429</v>
      </c>
      <c r="F599" s="315">
        <f t="shared" si="41"/>
        <v>52</v>
      </c>
      <c r="G599" s="364">
        <f t="shared" si="42"/>
        <v>36</v>
      </c>
      <c r="H599" s="166" t="s">
        <v>551</v>
      </c>
      <c r="I599" s="365">
        <v>524701</v>
      </c>
      <c r="J599" s="318">
        <v>26.5</v>
      </c>
      <c r="K599" s="318">
        <v>27.4</v>
      </c>
      <c r="L599" s="371">
        <v>9.6</v>
      </c>
      <c r="M599" s="319">
        <v>9.1999999999999993</v>
      </c>
      <c r="N599" s="320"/>
      <c r="O599" s="321">
        <f t="shared" si="43"/>
        <v>3.3962264150943389</v>
      </c>
      <c r="P599" s="322">
        <f t="shared" si="44"/>
        <v>406.27199999999993</v>
      </c>
    </row>
    <row r="600" spans="1:16" x14ac:dyDescent="0.45">
      <c r="A600" s="311">
        <v>557295</v>
      </c>
      <c r="B600" s="311">
        <v>0</v>
      </c>
      <c r="C600" s="331" t="s">
        <v>344</v>
      </c>
      <c r="D600" s="313">
        <v>44708</v>
      </c>
      <c r="E600" s="314">
        <f t="shared" si="40"/>
        <v>15.428571428571429</v>
      </c>
      <c r="F600" s="315">
        <f t="shared" si="41"/>
        <v>52</v>
      </c>
      <c r="G600" s="364">
        <f t="shared" si="42"/>
        <v>36</v>
      </c>
      <c r="H600" s="166" t="s">
        <v>551</v>
      </c>
      <c r="I600" s="365">
        <v>524702</v>
      </c>
      <c r="J600" s="318">
        <v>23.9</v>
      </c>
      <c r="K600" s="318">
        <v>25.4</v>
      </c>
      <c r="L600" s="371">
        <v>10.8</v>
      </c>
      <c r="M600" s="319">
        <v>8.6999999999999993</v>
      </c>
      <c r="N600" s="320"/>
      <c r="O600" s="321">
        <f t="shared" si="43"/>
        <v>6.2761506276150625</v>
      </c>
      <c r="P600" s="322">
        <f t="shared" si="44"/>
        <v>408.72599999999994</v>
      </c>
    </row>
    <row r="601" spans="1:16" x14ac:dyDescent="0.45">
      <c r="A601" s="311">
        <v>557299</v>
      </c>
      <c r="B601" s="311">
        <v>4</v>
      </c>
      <c r="C601" s="331" t="s">
        <v>344</v>
      </c>
      <c r="D601" s="313">
        <v>44708</v>
      </c>
      <c r="E601" s="314">
        <f t="shared" si="40"/>
        <v>15.428571428571429</v>
      </c>
      <c r="F601" s="315">
        <f t="shared" si="41"/>
        <v>52</v>
      </c>
      <c r="G601" s="364">
        <f t="shared" si="42"/>
        <v>36</v>
      </c>
      <c r="H601" s="166" t="s">
        <v>553</v>
      </c>
      <c r="I601" s="365">
        <v>524706</v>
      </c>
      <c r="J601" s="318">
        <v>25.1</v>
      </c>
      <c r="K601" s="318">
        <v>27.1</v>
      </c>
      <c r="L601" s="371">
        <v>12.3</v>
      </c>
      <c r="M601" s="319">
        <v>8.9</v>
      </c>
      <c r="N601" s="320"/>
      <c r="O601" s="321">
        <f t="shared" si="43"/>
        <v>7.9681274900398336</v>
      </c>
      <c r="P601" s="322">
        <f t="shared" si="44"/>
        <v>487.14150000000006</v>
      </c>
    </row>
    <row r="602" spans="1:16" x14ac:dyDescent="0.45">
      <c r="A602" s="311">
        <v>557301</v>
      </c>
      <c r="B602" s="311">
        <v>1</v>
      </c>
      <c r="C602" s="329" t="s">
        <v>345</v>
      </c>
      <c r="D602" s="313">
        <v>44708</v>
      </c>
      <c r="E602" s="314">
        <f t="shared" si="40"/>
        <v>15.428571428571429</v>
      </c>
      <c r="F602" s="315">
        <f t="shared" si="41"/>
        <v>52</v>
      </c>
      <c r="G602" s="364">
        <f t="shared" si="42"/>
        <v>36</v>
      </c>
      <c r="H602" s="166" t="s">
        <v>552</v>
      </c>
      <c r="I602" s="365">
        <v>524697</v>
      </c>
      <c r="J602" s="318">
        <v>22.9</v>
      </c>
      <c r="K602" s="318">
        <v>24.6</v>
      </c>
      <c r="L602" s="371">
        <v>11.9</v>
      </c>
      <c r="M602" s="319">
        <v>8</v>
      </c>
      <c r="N602" s="320"/>
      <c r="O602" s="321">
        <f t="shared" si="43"/>
        <v>7.4235807860262071</v>
      </c>
      <c r="P602" s="322">
        <f t="shared" si="44"/>
        <v>380.8</v>
      </c>
    </row>
    <row r="603" spans="1:16" x14ac:dyDescent="0.45">
      <c r="A603" s="311">
        <v>557302</v>
      </c>
      <c r="B603" s="311">
        <v>2</v>
      </c>
      <c r="C603" s="329" t="s">
        <v>345</v>
      </c>
      <c r="D603" s="313">
        <v>44708</v>
      </c>
      <c r="E603" s="314">
        <f t="shared" si="40"/>
        <v>15.428571428571429</v>
      </c>
      <c r="F603" s="315">
        <f t="shared" si="41"/>
        <v>52</v>
      </c>
      <c r="G603" s="364">
        <f t="shared" si="42"/>
        <v>36</v>
      </c>
      <c r="H603" s="166" t="s">
        <v>552</v>
      </c>
      <c r="I603" s="365">
        <v>524698</v>
      </c>
      <c r="J603" s="318">
        <v>24.3</v>
      </c>
      <c r="K603" s="318">
        <v>25.2</v>
      </c>
      <c r="L603" s="371">
        <v>9.4</v>
      </c>
      <c r="M603" s="319">
        <v>8.1</v>
      </c>
      <c r="N603" s="320"/>
      <c r="O603" s="321">
        <f t="shared" si="43"/>
        <v>3.7037037037036979</v>
      </c>
      <c r="P603" s="322">
        <f t="shared" si="44"/>
        <v>308.36699999999996</v>
      </c>
    </row>
    <row r="604" spans="1:16" x14ac:dyDescent="0.45">
      <c r="A604" s="311">
        <v>557304</v>
      </c>
      <c r="B604" s="311">
        <v>4</v>
      </c>
      <c r="C604" s="329" t="s">
        <v>345</v>
      </c>
      <c r="D604" s="313">
        <v>44708</v>
      </c>
      <c r="E604" s="314">
        <f t="shared" si="40"/>
        <v>15.428571428571429</v>
      </c>
      <c r="F604" s="315">
        <f t="shared" si="41"/>
        <v>52</v>
      </c>
      <c r="G604" s="364">
        <f t="shared" si="42"/>
        <v>36</v>
      </c>
      <c r="H604" s="166" t="s">
        <v>552</v>
      </c>
      <c r="I604" s="365">
        <v>524700</v>
      </c>
      <c r="J604" s="318">
        <v>23.6</v>
      </c>
      <c r="K604" s="318">
        <v>24.8</v>
      </c>
      <c r="L604" s="371">
        <v>11.8</v>
      </c>
      <c r="M604" s="319">
        <v>7.5</v>
      </c>
      <c r="N604" s="320"/>
      <c r="O604" s="321">
        <f t="shared" si="43"/>
        <v>5.0847457627118509</v>
      </c>
      <c r="P604" s="322">
        <f t="shared" si="44"/>
        <v>331.875</v>
      </c>
    </row>
    <row r="605" spans="1:16" x14ac:dyDescent="0.45">
      <c r="A605" s="311">
        <v>557305</v>
      </c>
      <c r="B605" s="311">
        <v>0</v>
      </c>
      <c r="C605" s="331" t="s">
        <v>346</v>
      </c>
      <c r="D605" s="313">
        <v>44708</v>
      </c>
      <c r="E605" s="314">
        <f t="shared" si="40"/>
        <v>15.428571428571429</v>
      </c>
      <c r="F605" s="315">
        <f t="shared" si="41"/>
        <v>52</v>
      </c>
      <c r="G605" s="364">
        <f t="shared" si="42"/>
        <v>36</v>
      </c>
      <c r="H605" s="166" t="s">
        <v>552</v>
      </c>
      <c r="I605" s="365">
        <v>524701</v>
      </c>
      <c r="J605" s="318">
        <v>22.7</v>
      </c>
      <c r="K605" s="318">
        <v>25.5</v>
      </c>
      <c r="L605" s="319">
        <v>15.6</v>
      </c>
      <c r="M605" s="319">
        <v>8</v>
      </c>
      <c r="N605" s="320"/>
      <c r="O605" s="321">
        <f t="shared" si="43"/>
        <v>12.334801762114544</v>
      </c>
      <c r="P605" s="322">
        <f t="shared" si="44"/>
        <v>499.2</v>
      </c>
    </row>
    <row r="606" spans="1:16" x14ac:dyDescent="0.45">
      <c r="A606" s="311">
        <v>557306</v>
      </c>
      <c r="B606" s="311">
        <v>1</v>
      </c>
      <c r="C606" s="331" t="s">
        <v>346</v>
      </c>
      <c r="D606" s="313">
        <v>44708</v>
      </c>
      <c r="E606" s="314">
        <f t="shared" si="40"/>
        <v>15.428571428571429</v>
      </c>
      <c r="F606" s="315">
        <f t="shared" si="41"/>
        <v>52</v>
      </c>
      <c r="G606" s="364">
        <f t="shared" si="42"/>
        <v>36</v>
      </c>
      <c r="H606" s="166" t="s">
        <v>553</v>
      </c>
      <c r="I606" s="365">
        <v>524702</v>
      </c>
      <c r="J606" s="318">
        <v>22.4</v>
      </c>
      <c r="K606" s="318">
        <v>24.7</v>
      </c>
      <c r="L606" s="319">
        <v>10.1</v>
      </c>
      <c r="M606" s="319">
        <v>8.9</v>
      </c>
      <c r="N606" s="320"/>
      <c r="O606" s="321">
        <f t="shared" si="43"/>
        <v>10.267857142857139</v>
      </c>
      <c r="P606" s="322">
        <f t="shared" si="44"/>
        <v>400.01050000000004</v>
      </c>
    </row>
    <row r="607" spans="1:16" x14ac:dyDescent="0.45">
      <c r="A607" s="311">
        <v>557308</v>
      </c>
      <c r="B607" s="311">
        <v>3</v>
      </c>
      <c r="C607" s="331" t="s">
        <v>346</v>
      </c>
      <c r="D607" s="313">
        <v>44708</v>
      </c>
      <c r="E607" s="314">
        <f t="shared" si="40"/>
        <v>15.428571428571429</v>
      </c>
      <c r="F607" s="315">
        <f t="shared" si="41"/>
        <v>52</v>
      </c>
      <c r="G607" s="364">
        <f t="shared" si="42"/>
        <v>36</v>
      </c>
      <c r="H607" s="166" t="s">
        <v>552</v>
      </c>
      <c r="I607" s="365">
        <v>524704</v>
      </c>
      <c r="J607" s="318">
        <v>22.9</v>
      </c>
      <c r="K607" s="318">
        <v>23.9</v>
      </c>
      <c r="L607" s="319">
        <v>12.3</v>
      </c>
      <c r="M607" s="319">
        <v>10.199999999999999</v>
      </c>
      <c r="N607" s="320"/>
      <c r="O607" s="321">
        <f t="shared" si="43"/>
        <v>4.366812227074246</v>
      </c>
      <c r="P607" s="322">
        <f t="shared" si="44"/>
        <v>639.84599999999989</v>
      </c>
    </row>
    <row r="608" spans="1:16" x14ac:dyDescent="0.45">
      <c r="A608" s="311">
        <v>557309</v>
      </c>
      <c r="B608" s="311">
        <v>4</v>
      </c>
      <c r="C608" s="331" t="s">
        <v>346</v>
      </c>
      <c r="D608" s="313">
        <v>44708</v>
      </c>
      <c r="E608" s="314">
        <f t="shared" si="40"/>
        <v>15.428571428571429</v>
      </c>
      <c r="F608" s="315">
        <f t="shared" si="41"/>
        <v>52</v>
      </c>
      <c r="G608" s="364">
        <f t="shared" si="42"/>
        <v>36</v>
      </c>
      <c r="H608" s="166" t="s">
        <v>553</v>
      </c>
      <c r="I608" s="365">
        <v>524705</v>
      </c>
      <c r="J608" s="318">
        <v>22.1</v>
      </c>
      <c r="K608" s="318">
        <v>23.9</v>
      </c>
      <c r="L608" s="319">
        <v>11</v>
      </c>
      <c r="M608" s="319">
        <v>7</v>
      </c>
      <c r="N608" s="320"/>
      <c r="O608" s="321">
        <f t="shared" si="43"/>
        <v>8.1447963800904901</v>
      </c>
      <c r="P608" s="322">
        <f t="shared" si="44"/>
        <v>269.5</v>
      </c>
    </row>
    <row r="609" spans="1:16" x14ac:dyDescent="0.45">
      <c r="A609" s="311">
        <v>557271</v>
      </c>
      <c r="B609" s="311">
        <v>1</v>
      </c>
      <c r="C609" s="312" t="s">
        <v>337</v>
      </c>
      <c r="D609" s="313">
        <v>44711</v>
      </c>
      <c r="E609" s="314">
        <f t="shared" si="40"/>
        <v>15.857142857142858</v>
      </c>
      <c r="F609" s="315">
        <f t="shared" si="41"/>
        <v>55</v>
      </c>
      <c r="G609" s="364">
        <f t="shared" si="42"/>
        <v>39</v>
      </c>
      <c r="H609" s="166" t="s">
        <v>552</v>
      </c>
      <c r="I609" s="365">
        <v>524678</v>
      </c>
      <c r="J609" s="318">
        <v>23.2</v>
      </c>
      <c r="K609" s="318">
        <v>24.4</v>
      </c>
      <c r="L609" s="319">
        <v>15.6</v>
      </c>
      <c r="M609" s="319">
        <v>9.5</v>
      </c>
      <c r="N609" s="320"/>
      <c r="O609" s="321">
        <f t="shared" si="43"/>
        <v>5.1724137931034475</v>
      </c>
      <c r="P609" s="322">
        <f t="shared" si="44"/>
        <v>703.94999999999993</v>
      </c>
    </row>
    <row r="610" spans="1:16" x14ac:dyDescent="0.45">
      <c r="A610" s="311">
        <v>557272</v>
      </c>
      <c r="B610" s="311">
        <v>2</v>
      </c>
      <c r="C610" s="312" t="s">
        <v>337</v>
      </c>
      <c r="D610" s="313">
        <v>44711</v>
      </c>
      <c r="E610" s="314">
        <f t="shared" si="40"/>
        <v>15.857142857142858</v>
      </c>
      <c r="F610" s="315">
        <f t="shared" si="41"/>
        <v>55</v>
      </c>
      <c r="G610" s="364">
        <f t="shared" si="42"/>
        <v>39</v>
      </c>
      <c r="H610" s="166" t="s">
        <v>553</v>
      </c>
      <c r="I610" s="365">
        <v>524679</v>
      </c>
      <c r="J610" s="318">
        <v>22.4</v>
      </c>
      <c r="K610" s="318">
        <v>25.6</v>
      </c>
      <c r="L610" s="319">
        <v>6.6</v>
      </c>
      <c r="M610" s="319">
        <v>6.5</v>
      </c>
      <c r="N610" s="320"/>
      <c r="O610" s="321">
        <f t="shared" si="43"/>
        <v>14.285714285714302</v>
      </c>
      <c r="P610" s="322">
        <f t="shared" si="44"/>
        <v>139.42499999999998</v>
      </c>
    </row>
    <row r="611" spans="1:16" x14ac:dyDescent="0.45">
      <c r="A611" s="311">
        <v>557274</v>
      </c>
      <c r="B611" s="311">
        <v>4</v>
      </c>
      <c r="C611" s="312" t="s">
        <v>337</v>
      </c>
      <c r="D611" s="313">
        <v>44711</v>
      </c>
      <c r="E611" s="314">
        <f t="shared" si="40"/>
        <v>15.857142857142858</v>
      </c>
      <c r="F611" s="315">
        <f t="shared" si="41"/>
        <v>55</v>
      </c>
      <c r="G611" s="364">
        <f t="shared" si="42"/>
        <v>39</v>
      </c>
      <c r="H611" s="166" t="s">
        <v>553</v>
      </c>
      <c r="I611" s="365">
        <v>524681</v>
      </c>
      <c r="J611" s="318">
        <v>24.2</v>
      </c>
      <c r="K611" s="318">
        <v>24.4</v>
      </c>
      <c r="L611" s="319">
        <v>9.5</v>
      </c>
      <c r="M611" s="319">
        <v>4.0999999999999996</v>
      </c>
      <c r="N611" s="320"/>
      <c r="O611" s="321">
        <f t="shared" si="43"/>
        <v>0.82644628099173278</v>
      </c>
      <c r="P611" s="322">
        <f t="shared" si="44"/>
        <v>79.847499999999982</v>
      </c>
    </row>
    <row r="612" spans="1:16" x14ac:dyDescent="0.45">
      <c r="A612" s="311">
        <v>557275</v>
      </c>
      <c r="B612" s="311">
        <v>0</v>
      </c>
      <c r="C612" s="327" t="s">
        <v>339</v>
      </c>
      <c r="D612" s="313">
        <v>44711</v>
      </c>
      <c r="E612" s="314">
        <f t="shared" si="40"/>
        <v>15.857142857142858</v>
      </c>
      <c r="F612" s="315">
        <f t="shared" si="41"/>
        <v>55</v>
      </c>
      <c r="G612" s="364">
        <f t="shared" si="42"/>
        <v>39</v>
      </c>
      <c r="H612" s="166" t="s">
        <v>553</v>
      </c>
      <c r="I612" s="365">
        <v>524682</v>
      </c>
      <c r="J612" s="318">
        <v>20.7</v>
      </c>
      <c r="K612" s="318">
        <v>24.3</v>
      </c>
      <c r="L612" s="319">
        <v>0</v>
      </c>
      <c r="M612" s="319">
        <v>0</v>
      </c>
      <c r="N612" s="320"/>
      <c r="O612" s="321">
        <f t="shared" si="43"/>
        <v>17.391304347826097</v>
      </c>
      <c r="P612" s="322">
        <f t="shared" si="44"/>
        <v>0</v>
      </c>
    </row>
    <row r="613" spans="1:16" x14ac:dyDescent="0.45">
      <c r="A613" s="311">
        <v>557276</v>
      </c>
      <c r="B613" s="311">
        <v>1</v>
      </c>
      <c r="C613" s="327" t="s">
        <v>339</v>
      </c>
      <c r="D613" s="313">
        <v>44711</v>
      </c>
      <c r="E613" s="314">
        <f t="shared" si="40"/>
        <v>15.857142857142858</v>
      </c>
      <c r="F613" s="315">
        <f t="shared" si="41"/>
        <v>55</v>
      </c>
      <c r="G613" s="364">
        <f t="shared" si="42"/>
        <v>39</v>
      </c>
      <c r="H613" s="166" t="s">
        <v>553</v>
      </c>
      <c r="I613" s="365">
        <v>524683</v>
      </c>
      <c r="J613" s="318">
        <v>21.8</v>
      </c>
      <c r="K613" s="318">
        <v>23.5</v>
      </c>
      <c r="L613" s="319">
        <v>0</v>
      </c>
      <c r="M613" s="319">
        <v>0</v>
      </c>
      <c r="N613" s="320"/>
      <c r="O613" s="321">
        <f t="shared" si="43"/>
        <v>7.7981651376146655</v>
      </c>
      <c r="P613" s="322">
        <f t="shared" si="44"/>
        <v>0</v>
      </c>
    </row>
    <row r="614" spans="1:16" x14ac:dyDescent="0.45">
      <c r="A614" s="311">
        <v>557277</v>
      </c>
      <c r="B614" s="311">
        <v>2</v>
      </c>
      <c r="C614" s="327" t="s">
        <v>339</v>
      </c>
      <c r="D614" s="313">
        <v>44711</v>
      </c>
      <c r="E614" s="314">
        <f t="shared" si="40"/>
        <v>15.857142857142858</v>
      </c>
      <c r="F614" s="315">
        <f t="shared" si="41"/>
        <v>55</v>
      </c>
      <c r="G614" s="364">
        <f t="shared" si="42"/>
        <v>39</v>
      </c>
      <c r="H614" s="166" t="s">
        <v>553</v>
      </c>
      <c r="I614" s="365">
        <v>524684</v>
      </c>
      <c r="J614" s="318">
        <v>24.6</v>
      </c>
      <c r="K614" s="318">
        <v>25.7</v>
      </c>
      <c r="L614" s="319">
        <v>10</v>
      </c>
      <c r="M614" s="319">
        <v>6.2</v>
      </c>
      <c r="N614" s="320"/>
      <c r="O614" s="321">
        <f t="shared" si="43"/>
        <v>4.471544715447151</v>
      </c>
      <c r="P614" s="322">
        <f t="shared" si="44"/>
        <v>192.20000000000002</v>
      </c>
    </row>
    <row r="615" spans="1:16" x14ac:dyDescent="0.45">
      <c r="A615" s="311">
        <v>557278</v>
      </c>
      <c r="B615" s="311">
        <v>3</v>
      </c>
      <c r="C615" s="327" t="s">
        <v>339</v>
      </c>
      <c r="D615" s="313">
        <v>44711</v>
      </c>
      <c r="E615" s="314">
        <f t="shared" si="40"/>
        <v>15.857142857142858</v>
      </c>
      <c r="F615" s="315">
        <f t="shared" si="41"/>
        <v>55</v>
      </c>
      <c r="G615" s="364">
        <f t="shared" si="42"/>
        <v>39</v>
      </c>
      <c r="H615" s="166" t="s">
        <v>553</v>
      </c>
      <c r="I615" s="365">
        <v>524685</v>
      </c>
      <c r="J615" s="318">
        <v>22.6</v>
      </c>
      <c r="K615" s="318">
        <v>24.4</v>
      </c>
      <c r="L615" s="319">
        <v>10.199999999999999</v>
      </c>
      <c r="M615" s="319">
        <v>9.1</v>
      </c>
      <c r="N615" s="320"/>
      <c r="O615" s="321">
        <f t="shared" si="43"/>
        <v>7.9646017699114946</v>
      </c>
      <c r="P615" s="322">
        <f t="shared" si="44"/>
        <v>422.33099999999996</v>
      </c>
    </row>
    <row r="616" spans="1:16" x14ac:dyDescent="0.45">
      <c r="A616" s="311">
        <v>557279</v>
      </c>
      <c r="B616" s="311">
        <v>4</v>
      </c>
      <c r="C616" s="327" t="s">
        <v>339</v>
      </c>
      <c r="D616" s="313">
        <v>44711</v>
      </c>
      <c r="E616" s="314">
        <f t="shared" si="40"/>
        <v>15.857142857142858</v>
      </c>
      <c r="F616" s="315">
        <f t="shared" si="41"/>
        <v>55</v>
      </c>
      <c r="G616" s="364">
        <f t="shared" si="42"/>
        <v>39</v>
      </c>
      <c r="H616" s="166" t="s">
        <v>551</v>
      </c>
      <c r="I616" s="365">
        <v>524686</v>
      </c>
      <c r="J616" s="318">
        <v>23</v>
      </c>
      <c r="K616" s="318">
        <v>25.1</v>
      </c>
      <c r="L616" s="319">
        <v>12</v>
      </c>
      <c r="M616" s="319">
        <v>11.2</v>
      </c>
      <c r="N616" s="320"/>
      <c r="O616" s="321">
        <f t="shared" si="43"/>
        <v>9.1304347826087096</v>
      </c>
      <c r="P616" s="322">
        <f t="shared" si="44"/>
        <v>752.63999999999987</v>
      </c>
    </row>
    <row r="617" spans="1:16" x14ac:dyDescent="0.45">
      <c r="A617" s="311">
        <v>557280</v>
      </c>
      <c r="B617" s="311">
        <v>0</v>
      </c>
      <c r="C617" s="328" t="s">
        <v>341</v>
      </c>
      <c r="D617" s="313">
        <v>44711</v>
      </c>
      <c r="E617" s="314">
        <f t="shared" si="40"/>
        <v>15.857142857142858</v>
      </c>
      <c r="F617" s="315">
        <f t="shared" si="41"/>
        <v>55</v>
      </c>
      <c r="G617" s="364">
        <f t="shared" si="42"/>
        <v>39</v>
      </c>
      <c r="H617" s="166" t="s">
        <v>553</v>
      </c>
      <c r="I617" s="365">
        <v>524687</v>
      </c>
      <c r="J617" s="318">
        <v>22.7</v>
      </c>
      <c r="K617" s="318">
        <v>24.2</v>
      </c>
      <c r="L617" s="319">
        <v>11.8</v>
      </c>
      <c r="M617" s="319">
        <v>9.8000000000000007</v>
      </c>
      <c r="N617" s="320"/>
      <c r="O617" s="321">
        <f t="shared" si="43"/>
        <v>6.6079295154185091</v>
      </c>
      <c r="P617" s="322">
        <f t="shared" si="44"/>
        <v>566.63600000000008</v>
      </c>
    </row>
    <row r="618" spans="1:16" x14ac:dyDescent="0.45">
      <c r="A618" s="311">
        <v>557284</v>
      </c>
      <c r="B618" s="311">
        <v>4</v>
      </c>
      <c r="C618" s="328" t="s">
        <v>341</v>
      </c>
      <c r="D618" s="313">
        <v>44711</v>
      </c>
      <c r="E618" s="314">
        <f t="shared" ref="E618:E681" si="45">(D618-44600)/7</f>
        <v>15.857142857142858</v>
      </c>
      <c r="F618" s="315">
        <f t="shared" ref="F618:F681" si="46">D618-44656</f>
        <v>55</v>
      </c>
      <c r="G618" s="364">
        <f t="shared" ref="G618:G681" si="47">D618-44672</f>
        <v>39</v>
      </c>
      <c r="H618" s="166" t="s">
        <v>552</v>
      </c>
      <c r="I618" s="365">
        <v>524691</v>
      </c>
      <c r="J618" s="318">
        <v>23.3</v>
      </c>
      <c r="K618" s="318">
        <v>25.9</v>
      </c>
      <c r="L618" s="319">
        <v>8.5</v>
      </c>
      <c r="M618" s="319">
        <v>5.4</v>
      </c>
      <c r="N618" s="320"/>
      <c r="O618" s="321">
        <f t="shared" ref="O618:O681" si="48">IF(K618="","",((K618/J618)-1)*100)</f>
        <v>11.158798283261785</v>
      </c>
      <c r="P618" s="322">
        <f t="shared" ref="P618:P681" si="49">IF(L618="","",L618*M618*M618/2)</f>
        <v>123.93000000000002</v>
      </c>
    </row>
    <row r="619" spans="1:16" x14ac:dyDescent="0.45">
      <c r="A619" s="311">
        <v>557286</v>
      </c>
      <c r="B619" s="311">
        <v>1</v>
      </c>
      <c r="C619" s="329" t="s">
        <v>342</v>
      </c>
      <c r="D619" s="313">
        <v>44711</v>
      </c>
      <c r="E619" s="314">
        <f t="shared" si="45"/>
        <v>15.857142857142858</v>
      </c>
      <c r="F619" s="315">
        <f t="shared" si="46"/>
        <v>55</v>
      </c>
      <c r="G619" s="364">
        <f t="shared" si="47"/>
        <v>39</v>
      </c>
      <c r="H619" s="166" t="s">
        <v>552</v>
      </c>
      <c r="I619" s="365">
        <v>524693</v>
      </c>
      <c r="J619" s="318">
        <v>22.2</v>
      </c>
      <c r="K619" s="318">
        <v>24</v>
      </c>
      <c r="L619" s="319">
        <v>9.6999999999999993</v>
      </c>
      <c r="M619" s="319">
        <v>7.7</v>
      </c>
      <c r="N619" s="320"/>
      <c r="O619" s="321">
        <f t="shared" si="48"/>
        <v>8.1081081081081141</v>
      </c>
      <c r="P619" s="322">
        <f t="shared" si="49"/>
        <v>287.55649999999997</v>
      </c>
    </row>
    <row r="620" spans="1:16" x14ac:dyDescent="0.45">
      <c r="A620" s="311">
        <v>557287</v>
      </c>
      <c r="B620" s="311">
        <v>2</v>
      </c>
      <c r="C620" s="329" t="s">
        <v>342</v>
      </c>
      <c r="D620" s="313">
        <v>44711</v>
      </c>
      <c r="E620" s="314">
        <f t="shared" si="45"/>
        <v>15.857142857142858</v>
      </c>
      <c r="F620" s="315">
        <f t="shared" si="46"/>
        <v>55</v>
      </c>
      <c r="G620" s="364">
        <f t="shared" si="47"/>
        <v>39</v>
      </c>
      <c r="H620" s="166" t="s">
        <v>553</v>
      </c>
      <c r="I620" s="365">
        <v>524694</v>
      </c>
      <c r="J620" s="318">
        <v>23.7</v>
      </c>
      <c r="K620" s="318">
        <v>25.2</v>
      </c>
      <c r="L620" s="319">
        <v>0</v>
      </c>
      <c r="M620" s="319">
        <v>0</v>
      </c>
      <c r="N620" s="320"/>
      <c r="O620" s="321">
        <f t="shared" si="48"/>
        <v>6.3291139240506222</v>
      </c>
      <c r="P620" s="322">
        <f t="shared" si="49"/>
        <v>0</v>
      </c>
    </row>
    <row r="621" spans="1:16" x14ac:dyDescent="0.45">
      <c r="A621" s="311">
        <v>557288</v>
      </c>
      <c r="B621" s="311">
        <v>3</v>
      </c>
      <c r="C621" s="329" t="s">
        <v>342</v>
      </c>
      <c r="D621" s="313">
        <v>44711</v>
      </c>
      <c r="E621" s="314">
        <f t="shared" si="45"/>
        <v>15.857142857142858</v>
      </c>
      <c r="F621" s="315">
        <f t="shared" si="46"/>
        <v>55</v>
      </c>
      <c r="G621" s="364">
        <f t="shared" si="47"/>
        <v>39</v>
      </c>
      <c r="H621" s="166" t="s">
        <v>552</v>
      </c>
      <c r="I621" s="365">
        <v>524695</v>
      </c>
      <c r="J621" s="318">
        <v>21.1</v>
      </c>
      <c r="K621" s="318">
        <v>22.5</v>
      </c>
      <c r="L621" s="319">
        <v>11</v>
      </c>
      <c r="M621" s="319">
        <v>9.4</v>
      </c>
      <c r="N621" s="320"/>
      <c r="O621" s="321">
        <f t="shared" si="48"/>
        <v>6.6350710900473953</v>
      </c>
      <c r="P621" s="322">
        <f t="shared" si="49"/>
        <v>485.98</v>
      </c>
    </row>
    <row r="622" spans="1:16" x14ac:dyDescent="0.45">
      <c r="A622" s="311">
        <v>557290</v>
      </c>
      <c r="B622" s="311">
        <v>0</v>
      </c>
      <c r="C622" s="330" t="s">
        <v>343</v>
      </c>
      <c r="D622" s="313">
        <v>44711</v>
      </c>
      <c r="E622" s="314">
        <f t="shared" si="45"/>
        <v>15.857142857142858</v>
      </c>
      <c r="F622" s="315">
        <f t="shared" si="46"/>
        <v>55</v>
      </c>
      <c r="G622" s="364">
        <f t="shared" si="47"/>
        <v>39</v>
      </c>
      <c r="H622" s="166" t="s">
        <v>553</v>
      </c>
      <c r="I622" s="365">
        <v>524697</v>
      </c>
      <c r="J622" s="318">
        <v>24</v>
      </c>
      <c r="K622" s="318">
        <v>26.2</v>
      </c>
      <c r="L622" s="319">
        <v>7.5</v>
      </c>
      <c r="M622" s="319">
        <v>6.9</v>
      </c>
      <c r="N622" s="320"/>
      <c r="O622" s="321">
        <f t="shared" si="48"/>
        <v>9.1666666666666572</v>
      </c>
      <c r="P622" s="322">
        <f t="shared" si="49"/>
        <v>178.53750000000002</v>
      </c>
    </row>
    <row r="623" spans="1:16" x14ac:dyDescent="0.45">
      <c r="A623" s="311">
        <v>557291</v>
      </c>
      <c r="B623" s="311">
        <v>1</v>
      </c>
      <c r="C623" s="330" t="s">
        <v>343</v>
      </c>
      <c r="D623" s="313">
        <v>44711</v>
      </c>
      <c r="E623" s="314">
        <f t="shared" si="45"/>
        <v>15.857142857142858</v>
      </c>
      <c r="F623" s="315">
        <f t="shared" si="46"/>
        <v>55</v>
      </c>
      <c r="G623" s="364">
        <f t="shared" si="47"/>
        <v>39</v>
      </c>
      <c r="H623" s="166" t="s">
        <v>552</v>
      </c>
      <c r="I623" s="365">
        <v>524698</v>
      </c>
      <c r="J623" s="318">
        <v>23.5</v>
      </c>
      <c r="K623" s="318">
        <v>25.9</v>
      </c>
      <c r="L623" s="319">
        <v>7.9</v>
      </c>
      <c r="M623" s="319">
        <v>4.8</v>
      </c>
      <c r="N623" s="320"/>
      <c r="O623" s="321">
        <f t="shared" si="48"/>
        <v>10.212765957446802</v>
      </c>
      <c r="P623" s="322">
        <f t="shared" si="49"/>
        <v>91.007999999999996</v>
      </c>
    </row>
    <row r="624" spans="1:16" x14ac:dyDescent="0.45">
      <c r="A624" s="311">
        <v>557292</v>
      </c>
      <c r="B624" s="311">
        <v>2</v>
      </c>
      <c r="C624" s="330" t="s">
        <v>343</v>
      </c>
      <c r="D624" s="313">
        <v>44711</v>
      </c>
      <c r="E624" s="314">
        <f t="shared" si="45"/>
        <v>15.857142857142858</v>
      </c>
      <c r="F624" s="315">
        <f t="shared" si="46"/>
        <v>55</v>
      </c>
      <c r="G624" s="364">
        <f t="shared" si="47"/>
        <v>39</v>
      </c>
      <c r="H624" s="166" t="s">
        <v>551</v>
      </c>
      <c r="I624" s="365">
        <v>524699</v>
      </c>
      <c r="J624" s="318">
        <v>27.3</v>
      </c>
      <c r="K624" s="318">
        <v>28.6</v>
      </c>
      <c r="L624" s="319">
        <v>8.4</v>
      </c>
      <c r="M624" s="319">
        <v>7.5</v>
      </c>
      <c r="N624" s="320"/>
      <c r="O624" s="321">
        <f t="shared" si="48"/>
        <v>4.7619047619047672</v>
      </c>
      <c r="P624" s="322">
        <f t="shared" si="49"/>
        <v>236.25</v>
      </c>
    </row>
    <row r="625" spans="1:16" x14ac:dyDescent="0.45">
      <c r="A625" s="311">
        <v>557293</v>
      </c>
      <c r="B625" s="311">
        <v>3</v>
      </c>
      <c r="C625" s="330" t="s">
        <v>343</v>
      </c>
      <c r="D625" s="313">
        <v>44711</v>
      </c>
      <c r="E625" s="314">
        <f t="shared" si="45"/>
        <v>15.857142857142858</v>
      </c>
      <c r="F625" s="315">
        <f t="shared" si="46"/>
        <v>55</v>
      </c>
      <c r="G625" s="364">
        <f t="shared" si="47"/>
        <v>39</v>
      </c>
      <c r="H625" s="375" t="s">
        <v>552</v>
      </c>
      <c r="I625" s="311">
        <v>524700</v>
      </c>
      <c r="J625" s="318">
        <v>23.2</v>
      </c>
      <c r="K625" s="318">
        <v>25</v>
      </c>
      <c r="L625" s="319">
        <v>7.7</v>
      </c>
      <c r="M625" s="319">
        <v>6.6</v>
      </c>
      <c r="N625" s="320"/>
      <c r="O625" s="321">
        <f t="shared" si="48"/>
        <v>7.7586206896551824</v>
      </c>
      <c r="P625" s="322">
        <f t="shared" si="49"/>
        <v>167.70599999999999</v>
      </c>
    </row>
    <row r="626" spans="1:16" x14ac:dyDescent="0.45">
      <c r="A626" s="311">
        <v>557294</v>
      </c>
      <c r="B626" s="311">
        <v>4</v>
      </c>
      <c r="C626" s="330" t="s">
        <v>343</v>
      </c>
      <c r="D626" s="313">
        <v>44711</v>
      </c>
      <c r="E626" s="314">
        <f t="shared" si="45"/>
        <v>15.857142857142858</v>
      </c>
      <c r="F626" s="315">
        <f t="shared" si="46"/>
        <v>55</v>
      </c>
      <c r="G626" s="364">
        <f t="shared" si="47"/>
        <v>39</v>
      </c>
      <c r="H626" s="166" t="s">
        <v>551</v>
      </c>
      <c r="I626" s="365">
        <v>524701</v>
      </c>
      <c r="J626" s="318">
        <v>26.5</v>
      </c>
      <c r="K626" s="318">
        <v>28.1</v>
      </c>
      <c r="L626" s="319">
        <v>10.7</v>
      </c>
      <c r="M626" s="319">
        <v>10.199999999999999</v>
      </c>
      <c r="N626" s="320"/>
      <c r="O626" s="321">
        <f t="shared" si="48"/>
        <v>6.0377358490566024</v>
      </c>
      <c r="P626" s="322">
        <f t="shared" si="49"/>
        <v>556.61399999999992</v>
      </c>
    </row>
    <row r="627" spans="1:16" x14ac:dyDescent="0.45">
      <c r="A627" s="311">
        <v>557295</v>
      </c>
      <c r="B627" s="311">
        <v>0</v>
      </c>
      <c r="C627" s="331" t="s">
        <v>344</v>
      </c>
      <c r="D627" s="313">
        <v>44711</v>
      </c>
      <c r="E627" s="314">
        <f t="shared" si="45"/>
        <v>15.857142857142858</v>
      </c>
      <c r="F627" s="315">
        <f t="shared" si="46"/>
        <v>55</v>
      </c>
      <c r="G627" s="364">
        <f t="shared" si="47"/>
        <v>39</v>
      </c>
      <c r="H627" s="166" t="s">
        <v>551</v>
      </c>
      <c r="I627" s="365">
        <v>524702</v>
      </c>
      <c r="J627" s="318">
        <v>23.9</v>
      </c>
      <c r="K627" s="318">
        <v>26.3</v>
      </c>
      <c r="L627" s="319">
        <v>8.3000000000000007</v>
      </c>
      <c r="M627" s="319">
        <v>6.8</v>
      </c>
      <c r="N627" s="320"/>
      <c r="O627" s="321">
        <f t="shared" si="48"/>
        <v>10.041841004184104</v>
      </c>
      <c r="P627" s="322">
        <f t="shared" si="49"/>
        <v>191.89600000000002</v>
      </c>
    </row>
    <row r="628" spans="1:16" x14ac:dyDescent="0.45">
      <c r="A628" s="311">
        <v>557299</v>
      </c>
      <c r="B628" s="311">
        <v>4</v>
      </c>
      <c r="C628" s="331" t="s">
        <v>344</v>
      </c>
      <c r="D628" s="313">
        <v>44711</v>
      </c>
      <c r="E628" s="314">
        <f t="shared" si="45"/>
        <v>15.857142857142858</v>
      </c>
      <c r="F628" s="315">
        <f t="shared" si="46"/>
        <v>55</v>
      </c>
      <c r="G628" s="364">
        <f t="shared" si="47"/>
        <v>39</v>
      </c>
      <c r="H628" s="166" t="s">
        <v>553</v>
      </c>
      <c r="I628" s="365">
        <v>524706</v>
      </c>
      <c r="J628" s="318">
        <v>25.1</v>
      </c>
      <c r="K628" s="318">
        <v>28.6</v>
      </c>
      <c r="L628" s="319">
        <v>14.5</v>
      </c>
      <c r="M628" s="319">
        <v>10.9</v>
      </c>
      <c r="N628" s="320"/>
      <c r="O628" s="321">
        <f t="shared" si="48"/>
        <v>13.94422310756973</v>
      </c>
      <c r="P628" s="322">
        <f t="shared" si="49"/>
        <v>861.37250000000006</v>
      </c>
    </row>
    <row r="629" spans="1:16" x14ac:dyDescent="0.45">
      <c r="A629" s="311">
        <v>557301</v>
      </c>
      <c r="B629" s="311">
        <v>1</v>
      </c>
      <c r="C629" s="329" t="s">
        <v>345</v>
      </c>
      <c r="D629" s="313">
        <v>44711</v>
      </c>
      <c r="E629" s="314">
        <f t="shared" si="45"/>
        <v>15.857142857142858</v>
      </c>
      <c r="F629" s="315">
        <f t="shared" si="46"/>
        <v>55</v>
      </c>
      <c r="G629" s="364">
        <f t="shared" si="47"/>
        <v>39</v>
      </c>
      <c r="H629" s="166" t="s">
        <v>552</v>
      </c>
      <c r="I629" s="365">
        <v>524697</v>
      </c>
      <c r="J629" s="318">
        <v>22.9</v>
      </c>
      <c r="K629" s="318">
        <v>25.7</v>
      </c>
      <c r="L629" s="319">
        <v>14.1</v>
      </c>
      <c r="M629" s="319">
        <v>7.4</v>
      </c>
      <c r="N629" s="320"/>
      <c r="O629" s="321">
        <f t="shared" si="48"/>
        <v>12.227074235807866</v>
      </c>
      <c r="P629" s="322">
        <f t="shared" si="49"/>
        <v>386.05800000000005</v>
      </c>
    </row>
    <row r="630" spans="1:16" x14ac:dyDescent="0.45">
      <c r="A630" s="311">
        <v>557302</v>
      </c>
      <c r="B630" s="311">
        <v>2</v>
      </c>
      <c r="C630" s="329" t="s">
        <v>345</v>
      </c>
      <c r="D630" s="313">
        <v>44711</v>
      </c>
      <c r="E630" s="314">
        <f t="shared" si="45"/>
        <v>15.857142857142858</v>
      </c>
      <c r="F630" s="315">
        <f t="shared" si="46"/>
        <v>55</v>
      </c>
      <c r="G630" s="364">
        <f t="shared" si="47"/>
        <v>39</v>
      </c>
      <c r="H630" s="366" t="s">
        <v>552</v>
      </c>
      <c r="I630" s="365">
        <v>524698</v>
      </c>
      <c r="J630" s="318">
        <v>24.3</v>
      </c>
      <c r="K630" s="318">
        <v>25.7</v>
      </c>
      <c r="L630" s="319">
        <v>11.2</v>
      </c>
      <c r="M630" s="319">
        <v>7.7</v>
      </c>
      <c r="N630" s="320"/>
      <c r="O630" s="321">
        <f t="shared" si="48"/>
        <v>5.7613168724279795</v>
      </c>
      <c r="P630" s="322">
        <f t="shared" si="49"/>
        <v>332.024</v>
      </c>
    </row>
    <row r="631" spans="1:16" x14ac:dyDescent="0.45">
      <c r="A631" s="367">
        <v>557304</v>
      </c>
      <c r="B631" s="367">
        <v>4</v>
      </c>
      <c r="C631" s="376" t="s">
        <v>345</v>
      </c>
      <c r="D631" s="313">
        <v>44711</v>
      </c>
      <c r="E631" s="314">
        <f t="shared" si="45"/>
        <v>15.857142857142858</v>
      </c>
      <c r="F631" s="315">
        <f t="shared" si="46"/>
        <v>55</v>
      </c>
      <c r="G631" s="364">
        <f t="shared" si="47"/>
        <v>39</v>
      </c>
      <c r="H631" s="166" t="s">
        <v>552</v>
      </c>
      <c r="I631" s="369">
        <v>524700</v>
      </c>
      <c r="J631" s="370">
        <v>23.6</v>
      </c>
      <c r="K631" s="370">
        <v>26</v>
      </c>
      <c r="L631" s="371">
        <v>13.8</v>
      </c>
      <c r="M631" s="371">
        <v>7.5</v>
      </c>
      <c r="N631" s="372"/>
      <c r="O631" s="373">
        <f t="shared" si="48"/>
        <v>10.169491525423723</v>
      </c>
      <c r="P631" s="374">
        <f t="shared" si="49"/>
        <v>388.125</v>
      </c>
    </row>
    <row r="632" spans="1:16" x14ac:dyDescent="0.45">
      <c r="A632" s="311">
        <v>557305</v>
      </c>
      <c r="B632" s="311">
        <v>0</v>
      </c>
      <c r="C632" s="331" t="s">
        <v>346</v>
      </c>
      <c r="D632" s="313">
        <v>44711</v>
      </c>
      <c r="E632" s="314">
        <f t="shared" si="45"/>
        <v>15.857142857142858</v>
      </c>
      <c r="F632" s="315">
        <f t="shared" si="46"/>
        <v>55</v>
      </c>
      <c r="G632" s="364">
        <f t="shared" si="47"/>
        <v>39</v>
      </c>
      <c r="H632" s="166" t="s">
        <v>552</v>
      </c>
      <c r="I632" s="365">
        <v>524701</v>
      </c>
      <c r="J632" s="318">
        <v>22.7</v>
      </c>
      <c r="K632" s="318">
        <v>25.9</v>
      </c>
      <c r="L632" s="319">
        <v>16</v>
      </c>
      <c r="M632" s="319">
        <v>6.7</v>
      </c>
      <c r="N632" s="320"/>
      <c r="O632" s="321">
        <f t="shared" si="48"/>
        <v>14.096916299559471</v>
      </c>
      <c r="P632" s="322">
        <f t="shared" si="49"/>
        <v>359.12</v>
      </c>
    </row>
    <row r="633" spans="1:16" x14ac:dyDescent="0.45">
      <c r="A633" s="311">
        <v>557306</v>
      </c>
      <c r="B633" s="311">
        <v>1</v>
      </c>
      <c r="C633" s="331" t="s">
        <v>346</v>
      </c>
      <c r="D633" s="313">
        <v>44711</v>
      </c>
      <c r="E633" s="314">
        <f t="shared" si="45"/>
        <v>15.857142857142858</v>
      </c>
      <c r="F633" s="315">
        <f t="shared" si="46"/>
        <v>55</v>
      </c>
      <c r="G633" s="364">
        <f t="shared" si="47"/>
        <v>39</v>
      </c>
      <c r="H633" s="166" t="s">
        <v>553</v>
      </c>
      <c r="I633" s="365">
        <v>524702</v>
      </c>
      <c r="J633" s="318">
        <v>22.4</v>
      </c>
      <c r="K633" s="318">
        <v>25.2</v>
      </c>
      <c r="L633" s="319">
        <v>7.8</v>
      </c>
      <c r="M633" s="319">
        <v>6.3</v>
      </c>
      <c r="N633" s="320"/>
      <c r="O633" s="321">
        <f t="shared" si="48"/>
        <v>12.5</v>
      </c>
      <c r="P633" s="322">
        <f t="shared" si="49"/>
        <v>154.791</v>
      </c>
    </row>
    <row r="634" spans="1:16" x14ac:dyDescent="0.45">
      <c r="A634" s="311">
        <v>557308</v>
      </c>
      <c r="B634" s="311">
        <v>3</v>
      </c>
      <c r="C634" s="331" t="s">
        <v>346</v>
      </c>
      <c r="D634" s="313">
        <v>44711</v>
      </c>
      <c r="E634" s="314">
        <f t="shared" si="45"/>
        <v>15.857142857142858</v>
      </c>
      <c r="F634" s="315">
        <f t="shared" si="46"/>
        <v>55</v>
      </c>
      <c r="G634" s="364">
        <f t="shared" si="47"/>
        <v>39</v>
      </c>
      <c r="H634" s="166" t="s">
        <v>552</v>
      </c>
      <c r="I634" s="365">
        <v>524704</v>
      </c>
      <c r="J634" s="318">
        <v>22.9</v>
      </c>
      <c r="K634" s="318">
        <v>24.4</v>
      </c>
      <c r="L634" s="371">
        <v>11.7</v>
      </c>
      <c r="M634" s="319">
        <v>10.3</v>
      </c>
      <c r="N634" s="320"/>
      <c r="O634" s="321">
        <f t="shared" si="48"/>
        <v>6.5502183406113579</v>
      </c>
      <c r="P634" s="322">
        <f t="shared" si="49"/>
        <v>620.62650000000008</v>
      </c>
    </row>
    <row r="635" spans="1:16" x14ac:dyDescent="0.45">
      <c r="A635" s="311">
        <v>557309</v>
      </c>
      <c r="B635" s="311">
        <v>4</v>
      </c>
      <c r="C635" s="331" t="s">
        <v>346</v>
      </c>
      <c r="D635" s="313">
        <v>44711</v>
      </c>
      <c r="E635" s="314">
        <f t="shared" si="45"/>
        <v>15.857142857142858</v>
      </c>
      <c r="F635" s="315">
        <f t="shared" si="46"/>
        <v>55</v>
      </c>
      <c r="G635" s="364">
        <f t="shared" si="47"/>
        <v>39</v>
      </c>
      <c r="H635" s="166" t="s">
        <v>553</v>
      </c>
      <c r="I635" s="365">
        <v>524705</v>
      </c>
      <c r="J635" s="318">
        <v>22.1</v>
      </c>
      <c r="K635" s="318">
        <v>23.9</v>
      </c>
      <c r="L635" s="371">
        <v>7.7</v>
      </c>
      <c r="M635" s="319">
        <v>5.9</v>
      </c>
      <c r="N635" s="320"/>
      <c r="O635" s="321">
        <f t="shared" si="48"/>
        <v>8.1447963800904901</v>
      </c>
      <c r="P635" s="322">
        <f t="shared" si="49"/>
        <v>134.01850000000002</v>
      </c>
    </row>
    <row r="636" spans="1:16" x14ac:dyDescent="0.45">
      <c r="A636" s="311">
        <v>557271</v>
      </c>
      <c r="B636" s="311">
        <v>1</v>
      </c>
      <c r="C636" s="312" t="s">
        <v>337</v>
      </c>
      <c r="D636" s="313">
        <v>44713</v>
      </c>
      <c r="E636" s="314">
        <f t="shared" si="45"/>
        <v>16.142857142857142</v>
      </c>
      <c r="F636" s="315">
        <f t="shared" si="46"/>
        <v>57</v>
      </c>
      <c r="G636" s="364">
        <f t="shared" si="47"/>
        <v>41</v>
      </c>
      <c r="H636" s="166" t="s">
        <v>552</v>
      </c>
      <c r="I636" s="365">
        <v>524678</v>
      </c>
      <c r="J636" s="318">
        <v>23.2</v>
      </c>
      <c r="K636" s="318">
        <v>24.2</v>
      </c>
      <c r="L636" s="371">
        <v>16.399999999999999</v>
      </c>
      <c r="M636" s="319">
        <v>11</v>
      </c>
      <c r="N636" s="320"/>
      <c r="O636" s="321">
        <f t="shared" si="48"/>
        <v>4.31034482758621</v>
      </c>
      <c r="P636" s="322">
        <f t="shared" si="49"/>
        <v>992.19999999999982</v>
      </c>
    </row>
    <row r="637" spans="1:16" x14ac:dyDescent="0.45">
      <c r="A637" s="311">
        <v>557272</v>
      </c>
      <c r="B637" s="311">
        <v>2</v>
      </c>
      <c r="C637" s="312" t="s">
        <v>337</v>
      </c>
      <c r="D637" s="313">
        <v>44713</v>
      </c>
      <c r="E637" s="314">
        <f t="shared" si="45"/>
        <v>16.142857142857142</v>
      </c>
      <c r="F637" s="315">
        <f t="shared" si="46"/>
        <v>57</v>
      </c>
      <c r="G637" s="364">
        <f t="shared" si="47"/>
        <v>41</v>
      </c>
      <c r="H637" s="166" t="s">
        <v>553</v>
      </c>
      <c r="I637" s="365">
        <v>524679</v>
      </c>
      <c r="J637" s="318">
        <v>22.4</v>
      </c>
      <c r="K637" s="318">
        <v>24.7</v>
      </c>
      <c r="L637" s="371">
        <v>7.4</v>
      </c>
      <c r="M637" s="319">
        <v>6.8</v>
      </c>
      <c r="N637" s="320"/>
      <c r="O637" s="321">
        <f t="shared" si="48"/>
        <v>10.267857142857139</v>
      </c>
      <c r="P637" s="322">
        <f t="shared" si="49"/>
        <v>171.08799999999999</v>
      </c>
    </row>
    <row r="638" spans="1:16" x14ac:dyDescent="0.45">
      <c r="A638" s="311">
        <v>557274</v>
      </c>
      <c r="B638" s="311">
        <v>4</v>
      </c>
      <c r="C638" s="312" t="s">
        <v>337</v>
      </c>
      <c r="D638" s="313">
        <v>44713</v>
      </c>
      <c r="E638" s="314">
        <f t="shared" si="45"/>
        <v>16.142857142857142</v>
      </c>
      <c r="F638" s="315">
        <f t="shared" si="46"/>
        <v>57</v>
      </c>
      <c r="G638" s="364">
        <f t="shared" si="47"/>
        <v>41</v>
      </c>
      <c r="H638" s="166" t="s">
        <v>553</v>
      </c>
      <c r="I638" s="365">
        <v>524681</v>
      </c>
      <c r="J638" s="318">
        <v>24.2</v>
      </c>
      <c r="K638" s="318">
        <v>25</v>
      </c>
      <c r="L638" s="371">
        <v>7.7</v>
      </c>
      <c r="M638" s="319">
        <v>6.4</v>
      </c>
      <c r="N638" s="320"/>
      <c r="O638" s="321">
        <f t="shared" si="48"/>
        <v>3.3057851239669533</v>
      </c>
      <c r="P638" s="322">
        <f t="shared" si="49"/>
        <v>157.69600000000003</v>
      </c>
    </row>
    <row r="639" spans="1:16" x14ac:dyDescent="0.45">
      <c r="A639" s="311">
        <v>557275</v>
      </c>
      <c r="B639" s="311">
        <v>0</v>
      </c>
      <c r="C639" s="327" t="s">
        <v>339</v>
      </c>
      <c r="D639" s="313">
        <v>44713</v>
      </c>
      <c r="E639" s="314">
        <f t="shared" si="45"/>
        <v>16.142857142857142</v>
      </c>
      <c r="F639" s="315">
        <f t="shared" si="46"/>
        <v>57</v>
      </c>
      <c r="G639" s="364">
        <f t="shared" si="47"/>
        <v>41</v>
      </c>
      <c r="H639" s="166" t="s">
        <v>553</v>
      </c>
      <c r="I639" s="365">
        <v>524682</v>
      </c>
      <c r="J639" s="318">
        <v>20.7</v>
      </c>
      <c r="K639" s="318">
        <v>23.8</v>
      </c>
      <c r="L639" s="371">
        <v>0</v>
      </c>
      <c r="M639" s="319">
        <v>0</v>
      </c>
      <c r="N639" s="320"/>
      <c r="O639" s="321">
        <f t="shared" si="48"/>
        <v>14.975845410628018</v>
      </c>
      <c r="P639" s="322">
        <f t="shared" si="49"/>
        <v>0</v>
      </c>
    </row>
    <row r="640" spans="1:16" x14ac:dyDescent="0.45">
      <c r="A640" s="311">
        <v>557276</v>
      </c>
      <c r="B640" s="311">
        <v>1</v>
      </c>
      <c r="C640" s="327" t="s">
        <v>339</v>
      </c>
      <c r="D640" s="313">
        <v>44713</v>
      </c>
      <c r="E640" s="314">
        <f t="shared" si="45"/>
        <v>16.142857142857142</v>
      </c>
      <c r="F640" s="315">
        <f t="shared" si="46"/>
        <v>57</v>
      </c>
      <c r="G640" s="364">
        <f t="shared" si="47"/>
        <v>41</v>
      </c>
      <c r="H640" s="166" t="s">
        <v>553</v>
      </c>
      <c r="I640" s="365">
        <v>524683</v>
      </c>
      <c r="J640" s="318">
        <v>21.8</v>
      </c>
      <c r="K640" s="318">
        <v>24.3</v>
      </c>
      <c r="L640" s="371">
        <v>0</v>
      </c>
      <c r="M640" s="319">
        <v>0</v>
      </c>
      <c r="N640" s="320"/>
      <c r="O640" s="321">
        <f t="shared" si="48"/>
        <v>11.46788990825689</v>
      </c>
      <c r="P640" s="322">
        <f t="shared" si="49"/>
        <v>0</v>
      </c>
    </row>
    <row r="641" spans="1:16" x14ac:dyDescent="0.45">
      <c r="A641" s="311">
        <v>557277</v>
      </c>
      <c r="B641" s="311">
        <v>2</v>
      </c>
      <c r="C641" s="327" t="s">
        <v>339</v>
      </c>
      <c r="D641" s="313">
        <v>44713</v>
      </c>
      <c r="E641" s="314">
        <f t="shared" si="45"/>
        <v>16.142857142857142</v>
      </c>
      <c r="F641" s="315">
        <f t="shared" si="46"/>
        <v>57</v>
      </c>
      <c r="G641" s="364">
        <f t="shared" si="47"/>
        <v>41</v>
      </c>
      <c r="H641" s="166" t="s">
        <v>553</v>
      </c>
      <c r="I641" s="365">
        <v>524684</v>
      </c>
      <c r="J641" s="318">
        <v>24.6</v>
      </c>
      <c r="K641" s="318">
        <v>26.2</v>
      </c>
      <c r="L641" s="371">
        <v>9.1999999999999993</v>
      </c>
      <c r="M641" s="319">
        <v>6.7</v>
      </c>
      <c r="N641" s="320"/>
      <c r="O641" s="321">
        <f t="shared" si="48"/>
        <v>6.5040650406503975</v>
      </c>
      <c r="P641" s="322">
        <f t="shared" si="49"/>
        <v>206.49399999999997</v>
      </c>
    </row>
    <row r="642" spans="1:16" x14ac:dyDescent="0.45">
      <c r="A642" s="311">
        <v>557278</v>
      </c>
      <c r="B642" s="311">
        <v>3</v>
      </c>
      <c r="C642" s="327" t="s">
        <v>339</v>
      </c>
      <c r="D642" s="313">
        <v>44713</v>
      </c>
      <c r="E642" s="314">
        <f t="shared" si="45"/>
        <v>16.142857142857142</v>
      </c>
      <c r="F642" s="315">
        <f t="shared" si="46"/>
        <v>57</v>
      </c>
      <c r="G642" s="364">
        <f t="shared" si="47"/>
        <v>41</v>
      </c>
      <c r="H642" s="166" t="s">
        <v>553</v>
      </c>
      <c r="I642" s="365">
        <v>524685</v>
      </c>
      <c r="J642" s="318">
        <v>22.6</v>
      </c>
      <c r="K642" s="318">
        <v>24.4</v>
      </c>
      <c r="L642" s="371">
        <v>11.6</v>
      </c>
      <c r="M642" s="319">
        <v>10.4</v>
      </c>
      <c r="N642" s="320"/>
      <c r="O642" s="321">
        <f t="shared" si="48"/>
        <v>7.9646017699114946</v>
      </c>
      <c r="P642" s="322">
        <f t="shared" si="49"/>
        <v>627.32799999999997</v>
      </c>
    </row>
    <row r="643" spans="1:16" x14ac:dyDescent="0.45">
      <c r="A643" s="311">
        <v>557279</v>
      </c>
      <c r="B643" s="311">
        <v>4</v>
      </c>
      <c r="C643" s="327" t="s">
        <v>339</v>
      </c>
      <c r="D643" s="313">
        <v>44713</v>
      </c>
      <c r="E643" s="314">
        <f t="shared" si="45"/>
        <v>16.142857142857142</v>
      </c>
      <c r="F643" s="315">
        <f t="shared" si="46"/>
        <v>57</v>
      </c>
      <c r="G643" s="364">
        <f t="shared" si="47"/>
        <v>41</v>
      </c>
      <c r="H643" s="166" t="s">
        <v>551</v>
      </c>
      <c r="I643" s="365">
        <v>524686</v>
      </c>
      <c r="J643" s="318">
        <v>23</v>
      </c>
      <c r="K643" s="318">
        <v>25.4</v>
      </c>
      <c r="L643" s="371">
        <v>14</v>
      </c>
      <c r="M643" s="319">
        <v>12</v>
      </c>
      <c r="N643" s="320"/>
      <c r="O643" s="321">
        <f t="shared" si="48"/>
        <v>10.434782608695636</v>
      </c>
      <c r="P643" s="322">
        <f t="shared" si="49"/>
        <v>1008</v>
      </c>
    </row>
    <row r="644" spans="1:16" x14ac:dyDescent="0.45">
      <c r="A644" s="311">
        <v>557280</v>
      </c>
      <c r="B644" s="311">
        <v>0</v>
      </c>
      <c r="C644" s="328" t="s">
        <v>341</v>
      </c>
      <c r="D644" s="313">
        <v>44713</v>
      </c>
      <c r="E644" s="314">
        <f t="shared" si="45"/>
        <v>16.142857142857142</v>
      </c>
      <c r="F644" s="315">
        <f t="shared" si="46"/>
        <v>57</v>
      </c>
      <c r="G644" s="364">
        <f t="shared" si="47"/>
        <v>41</v>
      </c>
      <c r="H644" s="166" t="s">
        <v>553</v>
      </c>
      <c r="I644" s="365">
        <v>524687</v>
      </c>
      <c r="J644" s="318">
        <v>22.7</v>
      </c>
      <c r="K644" s="318">
        <v>25</v>
      </c>
      <c r="L644" s="371">
        <v>13.7</v>
      </c>
      <c r="M644" s="319">
        <v>10.199999999999999</v>
      </c>
      <c r="N644" s="320"/>
      <c r="O644" s="321">
        <f t="shared" si="48"/>
        <v>10.132158590308382</v>
      </c>
      <c r="P644" s="322">
        <f t="shared" si="49"/>
        <v>712.67399999999986</v>
      </c>
    </row>
    <row r="645" spans="1:16" x14ac:dyDescent="0.45">
      <c r="A645" s="311">
        <v>557284</v>
      </c>
      <c r="B645" s="311">
        <v>4</v>
      </c>
      <c r="C645" s="328" t="s">
        <v>341</v>
      </c>
      <c r="D645" s="313">
        <v>44713</v>
      </c>
      <c r="E645" s="314">
        <f t="shared" si="45"/>
        <v>16.142857142857142</v>
      </c>
      <c r="F645" s="315">
        <f t="shared" si="46"/>
        <v>57</v>
      </c>
      <c r="G645" s="364">
        <f t="shared" si="47"/>
        <v>41</v>
      </c>
      <c r="H645" s="166" t="s">
        <v>552</v>
      </c>
      <c r="I645" s="365">
        <v>524691</v>
      </c>
      <c r="J645" s="318">
        <v>23.3</v>
      </c>
      <c r="K645" s="318">
        <v>25.7</v>
      </c>
      <c r="L645" s="319">
        <v>7.7</v>
      </c>
      <c r="M645" s="319">
        <v>6.9</v>
      </c>
      <c r="N645" s="320"/>
      <c r="O645" s="321">
        <f t="shared" si="48"/>
        <v>10.300429184549342</v>
      </c>
      <c r="P645" s="322">
        <f t="shared" si="49"/>
        <v>183.29850000000002</v>
      </c>
    </row>
    <row r="646" spans="1:16" x14ac:dyDescent="0.45">
      <c r="A646" s="311">
        <v>557286</v>
      </c>
      <c r="B646" s="311">
        <v>1</v>
      </c>
      <c r="C646" s="329" t="s">
        <v>342</v>
      </c>
      <c r="D646" s="313">
        <v>44713</v>
      </c>
      <c r="E646" s="314">
        <f t="shared" si="45"/>
        <v>16.142857142857142</v>
      </c>
      <c r="F646" s="315">
        <f t="shared" si="46"/>
        <v>57</v>
      </c>
      <c r="G646" s="364">
        <f t="shared" si="47"/>
        <v>41</v>
      </c>
      <c r="H646" s="166" t="s">
        <v>552</v>
      </c>
      <c r="I646" s="365">
        <v>524693</v>
      </c>
      <c r="J646" s="318">
        <v>22.2</v>
      </c>
      <c r="K646" s="318">
        <v>24</v>
      </c>
      <c r="L646" s="319">
        <v>10.5</v>
      </c>
      <c r="M646" s="319">
        <v>7.6</v>
      </c>
      <c r="N646" s="320"/>
      <c r="O646" s="321">
        <f t="shared" si="48"/>
        <v>8.1081081081081141</v>
      </c>
      <c r="P646" s="322">
        <f t="shared" si="49"/>
        <v>303.23999999999995</v>
      </c>
    </row>
    <row r="647" spans="1:16" x14ac:dyDescent="0.45">
      <c r="A647" s="311">
        <v>557287</v>
      </c>
      <c r="B647" s="311">
        <v>2</v>
      </c>
      <c r="C647" s="329" t="s">
        <v>342</v>
      </c>
      <c r="D647" s="313">
        <v>44713</v>
      </c>
      <c r="E647" s="314">
        <f t="shared" si="45"/>
        <v>16.142857142857142</v>
      </c>
      <c r="F647" s="315">
        <f t="shared" si="46"/>
        <v>57</v>
      </c>
      <c r="G647" s="364">
        <f t="shared" si="47"/>
        <v>41</v>
      </c>
      <c r="H647" s="166" t="s">
        <v>553</v>
      </c>
      <c r="I647" s="365">
        <v>524694</v>
      </c>
      <c r="J647" s="318">
        <v>23.7</v>
      </c>
      <c r="K647" s="318">
        <v>25.4</v>
      </c>
      <c r="L647" s="319">
        <v>0</v>
      </c>
      <c r="M647" s="319">
        <v>0</v>
      </c>
      <c r="N647" s="320"/>
      <c r="O647" s="321">
        <f t="shared" si="48"/>
        <v>7.1729957805907185</v>
      </c>
      <c r="P647" s="322">
        <f t="shared" si="49"/>
        <v>0</v>
      </c>
    </row>
    <row r="648" spans="1:16" x14ac:dyDescent="0.45">
      <c r="A648" s="311">
        <v>557288</v>
      </c>
      <c r="B648" s="311">
        <v>3</v>
      </c>
      <c r="C648" s="329" t="s">
        <v>342</v>
      </c>
      <c r="D648" s="313">
        <v>44713</v>
      </c>
      <c r="E648" s="314">
        <f t="shared" si="45"/>
        <v>16.142857142857142</v>
      </c>
      <c r="F648" s="315">
        <f t="shared" si="46"/>
        <v>57</v>
      </c>
      <c r="G648" s="364">
        <f t="shared" si="47"/>
        <v>41</v>
      </c>
      <c r="H648" s="166" t="s">
        <v>552</v>
      </c>
      <c r="I648" s="365">
        <v>524695</v>
      </c>
      <c r="J648" s="318">
        <v>21.1</v>
      </c>
      <c r="K648" s="318">
        <v>23</v>
      </c>
      <c r="L648" s="319">
        <v>9.6999999999999993</v>
      </c>
      <c r="M648" s="319">
        <v>9.4</v>
      </c>
      <c r="N648" s="320"/>
      <c r="O648" s="321">
        <f t="shared" si="48"/>
        <v>9.004739336492884</v>
      </c>
      <c r="P648" s="322">
        <f t="shared" si="49"/>
        <v>428.54599999999999</v>
      </c>
    </row>
    <row r="649" spans="1:16" x14ac:dyDescent="0.45">
      <c r="A649" s="311">
        <v>557290</v>
      </c>
      <c r="B649" s="311">
        <v>0</v>
      </c>
      <c r="C649" s="330" t="s">
        <v>343</v>
      </c>
      <c r="D649" s="313">
        <v>44713</v>
      </c>
      <c r="E649" s="314">
        <f t="shared" si="45"/>
        <v>16.142857142857142</v>
      </c>
      <c r="F649" s="315">
        <f t="shared" si="46"/>
        <v>57</v>
      </c>
      <c r="G649" s="364">
        <f t="shared" si="47"/>
        <v>41</v>
      </c>
      <c r="H649" s="166" t="s">
        <v>553</v>
      </c>
      <c r="I649" s="365">
        <v>524697</v>
      </c>
      <c r="J649" s="318">
        <v>24</v>
      </c>
      <c r="K649" s="318">
        <v>25.5</v>
      </c>
      <c r="L649" s="319">
        <v>9.8000000000000007</v>
      </c>
      <c r="M649" s="319">
        <v>5.7</v>
      </c>
      <c r="N649" s="320"/>
      <c r="O649" s="321">
        <f t="shared" si="48"/>
        <v>6.25</v>
      </c>
      <c r="P649" s="322">
        <f t="shared" si="49"/>
        <v>159.20100000000002</v>
      </c>
    </row>
    <row r="650" spans="1:16" x14ac:dyDescent="0.45">
      <c r="A650" s="311">
        <v>557291</v>
      </c>
      <c r="B650" s="311">
        <v>1</v>
      </c>
      <c r="C650" s="330" t="s">
        <v>343</v>
      </c>
      <c r="D650" s="313">
        <v>44713</v>
      </c>
      <c r="E650" s="314">
        <f t="shared" si="45"/>
        <v>16.142857142857142</v>
      </c>
      <c r="F650" s="315">
        <f t="shared" si="46"/>
        <v>57</v>
      </c>
      <c r="G650" s="364">
        <f t="shared" si="47"/>
        <v>41</v>
      </c>
      <c r="H650" s="166" t="s">
        <v>552</v>
      </c>
      <c r="I650" s="365">
        <v>524698</v>
      </c>
      <c r="J650" s="318">
        <v>23.5</v>
      </c>
      <c r="K650" s="318">
        <v>26</v>
      </c>
      <c r="L650" s="319">
        <v>8.1999999999999993</v>
      </c>
      <c r="M650" s="319">
        <v>5.8</v>
      </c>
      <c r="N650" s="320"/>
      <c r="O650" s="321">
        <f t="shared" si="48"/>
        <v>10.638297872340431</v>
      </c>
      <c r="P650" s="322">
        <f t="shared" si="49"/>
        <v>137.92399999999998</v>
      </c>
    </row>
    <row r="651" spans="1:16" x14ac:dyDescent="0.45">
      <c r="A651" s="311">
        <v>557292</v>
      </c>
      <c r="B651" s="311">
        <v>2</v>
      </c>
      <c r="C651" s="330" t="s">
        <v>343</v>
      </c>
      <c r="D651" s="313">
        <v>44713</v>
      </c>
      <c r="E651" s="314">
        <f t="shared" si="45"/>
        <v>16.142857142857142</v>
      </c>
      <c r="F651" s="315">
        <f t="shared" si="46"/>
        <v>57</v>
      </c>
      <c r="G651" s="364">
        <f t="shared" si="47"/>
        <v>41</v>
      </c>
      <c r="H651" s="166" t="s">
        <v>551</v>
      </c>
      <c r="I651" s="365">
        <v>524699</v>
      </c>
      <c r="J651" s="318">
        <v>27.3</v>
      </c>
      <c r="K651" s="318">
        <v>29.2</v>
      </c>
      <c r="L651" s="319">
        <v>8.3000000000000007</v>
      </c>
      <c r="M651" s="319">
        <v>6.1</v>
      </c>
      <c r="N651" s="320"/>
      <c r="O651" s="321">
        <f t="shared" si="48"/>
        <v>6.9597069597069572</v>
      </c>
      <c r="P651" s="322">
        <f t="shared" si="49"/>
        <v>154.42150000000001</v>
      </c>
    </row>
    <row r="652" spans="1:16" x14ac:dyDescent="0.45">
      <c r="A652" s="311">
        <v>557293</v>
      </c>
      <c r="B652" s="311">
        <v>3</v>
      </c>
      <c r="C652" s="330" t="s">
        <v>343</v>
      </c>
      <c r="D652" s="313">
        <v>44713</v>
      </c>
      <c r="E652" s="314">
        <f t="shared" si="45"/>
        <v>16.142857142857142</v>
      </c>
      <c r="F652" s="315">
        <f t="shared" si="46"/>
        <v>57</v>
      </c>
      <c r="G652" s="364">
        <f t="shared" si="47"/>
        <v>41</v>
      </c>
      <c r="H652" s="166" t="s">
        <v>552</v>
      </c>
      <c r="I652" s="365">
        <v>524700</v>
      </c>
      <c r="J652" s="318">
        <v>23.2</v>
      </c>
      <c r="K652" s="318">
        <v>25.1</v>
      </c>
      <c r="L652" s="319">
        <v>9.1</v>
      </c>
      <c r="M652" s="319">
        <v>8.6</v>
      </c>
      <c r="N652" s="320"/>
      <c r="O652" s="321">
        <f t="shared" si="48"/>
        <v>8.1896551724138114</v>
      </c>
      <c r="P652" s="322">
        <f t="shared" si="49"/>
        <v>336.51799999999997</v>
      </c>
    </row>
    <row r="653" spans="1:16" x14ac:dyDescent="0.45">
      <c r="A653" s="311">
        <v>557294</v>
      </c>
      <c r="B653" s="311">
        <v>4</v>
      </c>
      <c r="C653" s="330" t="s">
        <v>343</v>
      </c>
      <c r="D653" s="313">
        <v>44713</v>
      </c>
      <c r="E653" s="314">
        <f t="shared" si="45"/>
        <v>16.142857142857142</v>
      </c>
      <c r="F653" s="315">
        <f t="shared" si="46"/>
        <v>57</v>
      </c>
      <c r="G653" s="364">
        <f t="shared" si="47"/>
        <v>41</v>
      </c>
      <c r="H653" s="166" t="s">
        <v>551</v>
      </c>
      <c r="I653" s="365">
        <v>524701</v>
      </c>
      <c r="J653" s="318">
        <v>26.5</v>
      </c>
      <c r="K653" s="318">
        <v>28.3</v>
      </c>
      <c r="L653" s="319">
        <v>12.8</v>
      </c>
      <c r="M653" s="319">
        <v>10.5</v>
      </c>
      <c r="N653" s="320"/>
      <c r="O653" s="321">
        <f t="shared" si="48"/>
        <v>6.7924528301886777</v>
      </c>
      <c r="P653" s="322">
        <f t="shared" si="49"/>
        <v>705.6</v>
      </c>
    </row>
    <row r="654" spans="1:16" x14ac:dyDescent="0.45">
      <c r="A654" s="311">
        <v>557295</v>
      </c>
      <c r="B654" s="311">
        <v>0</v>
      </c>
      <c r="C654" s="331" t="s">
        <v>344</v>
      </c>
      <c r="D654" s="313">
        <v>44713</v>
      </c>
      <c r="E654" s="314">
        <f t="shared" si="45"/>
        <v>16.142857142857142</v>
      </c>
      <c r="F654" s="315">
        <f t="shared" si="46"/>
        <v>57</v>
      </c>
      <c r="G654" s="364">
        <f t="shared" si="47"/>
        <v>41</v>
      </c>
      <c r="H654" s="166" t="s">
        <v>551</v>
      </c>
      <c r="I654" s="365">
        <v>524702</v>
      </c>
      <c r="J654" s="318">
        <v>23.9</v>
      </c>
      <c r="K654" s="318">
        <v>25.9</v>
      </c>
      <c r="L654" s="319">
        <v>10.4</v>
      </c>
      <c r="M654" s="319">
        <v>7.7</v>
      </c>
      <c r="N654" s="320"/>
      <c r="O654" s="321">
        <f t="shared" si="48"/>
        <v>8.3682008368200833</v>
      </c>
      <c r="P654" s="322">
        <f t="shared" si="49"/>
        <v>308.30799999999999</v>
      </c>
    </row>
    <row r="655" spans="1:16" x14ac:dyDescent="0.45">
      <c r="A655" s="311">
        <v>557299</v>
      </c>
      <c r="B655" s="311">
        <v>4</v>
      </c>
      <c r="C655" s="331" t="s">
        <v>344</v>
      </c>
      <c r="D655" s="313">
        <v>44713</v>
      </c>
      <c r="E655" s="314">
        <f t="shared" si="45"/>
        <v>16.142857142857142</v>
      </c>
      <c r="F655" s="315">
        <f t="shared" si="46"/>
        <v>57</v>
      </c>
      <c r="G655" s="364">
        <f t="shared" si="47"/>
        <v>41</v>
      </c>
      <c r="H655" s="166" t="s">
        <v>553</v>
      </c>
      <c r="I655" s="365">
        <v>524706</v>
      </c>
      <c r="J655" s="318">
        <v>25.1</v>
      </c>
      <c r="K655" s="318">
        <v>29</v>
      </c>
      <c r="L655" s="319">
        <v>16.8</v>
      </c>
      <c r="M655" s="319">
        <v>10.8</v>
      </c>
      <c r="N655" s="320"/>
      <c r="O655" s="321">
        <f t="shared" si="48"/>
        <v>15.537848605577675</v>
      </c>
      <c r="P655" s="322">
        <f t="shared" si="49"/>
        <v>979.77600000000018</v>
      </c>
    </row>
    <row r="656" spans="1:16" x14ac:dyDescent="0.45">
      <c r="A656" s="311">
        <v>557301</v>
      </c>
      <c r="B656" s="311">
        <v>1</v>
      </c>
      <c r="C656" s="329" t="s">
        <v>345</v>
      </c>
      <c r="D656" s="313">
        <v>44713</v>
      </c>
      <c r="E656" s="314">
        <f t="shared" si="45"/>
        <v>16.142857142857142</v>
      </c>
      <c r="F656" s="315">
        <f t="shared" si="46"/>
        <v>57</v>
      </c>
      <c r="G656" s="364">
        <f t="shared" si="47"/>
        <v>41</v>
      </c>
      <c r="H656" s="166" t="s">
        <v>552</v>
      </c>
      <c r="I656" s="365">
        <v>524697</v>
      </c>
      <c r="J656" s="318">
        <v>22.9</v>
      </c>
      <c r="K656" s="318">
        <v>25.5</v>
      </c>
      <c r="L656" s="319">
        <v>15</v>
      </c>
      <c r="M656" s="319">
        <v>8.3000000000000007</v>
      </c>
      <c r="N656" s="320"/>
      <c r="O656" s="321">
        <f t="shared" si="48"/>
        <v>11.353711790393017</v>
      </c>
      <c r="P656" s="322">
        <f t="shared" si="49"/>
        <v>516.67500000000007</v>
      </c>
    </row>
    <row r="657" spans="1:16" x14ac:dyDescent="0.45">
      <c r="A657" s="311">
        <v>557302</v>
      </c>
      <c r="B657" s="311">
        <v>2</v>
      </c>
      <c r="C657" s="329" t="s">
        <v>345</v>
      </c>
      <c r="D657" s="313">
        <v>44713</v>
      </c>
      <c r="E657" s="314">
        <f t="shared" si="45"/>
        <v>16.142857142857142</v>
      </c>
      <c r="F657" s="315">
        <f t="shared" si="46"/>
        <v>57</v>
      </c>
      <c r="G657" s="364">
        <f t="shared" si="47"/>
        <v>41</v>
      </c>
      <c r="H657" s="166" t="s">
        <v>552</v>
      </c>
      <c r="I657" s="365">
        <v>524698</v>
      </c>
      <c r="J657" s="318">
        <v>24.3</v>
      </c>
      <c r="K657" s="318">
        <v>25.5</v>
      </c>
      <c r="L657" s="319">
        <v>11.1</v>
      </c>
      <c r="M657" s="319">
        <v>8.8000000000000007</v>
      </c>
      <c r="N657" s="320"/>
      <c r="O657" s="321">
        <f t="shared" si="48"/>
        <v>4.9382716049382713</v>
      </c>
      <c r="P657" s="322">
        <f t="shared" si="49"/>
        <v>429.79200000000009</v>
      </c>
    </row>
    <row r="658" spans="1:16" x14ac:dyDescent="0.45">
      <c r="A658" s="311">
        <v>557304</v>
      </c>
      <c r="B658" s="311">
        <v>4</v>
      </c>
      <c r="C658" s="329" t="s">
        <v>345</v>
      </c>
      <c r="D658" s="313">
        <v>44713</v>
      </c>
      <c r="E658" s="314">
        <f t="shared" si="45"/>
        <v>16.142857142857142</v>
      </c>
      <c r="F658" s="315">
        <f t="shared" si="46"/>
        <v>57</v>
      </c>
      <c r="G658" s="364">
        <f t="shared" si="47"/>
        <v>41</v>
      </c>
      <c r="H658" s="166" t="s">
        <v>552</v>
      </c>
      <c r="I658" s="365">
        <v>524700</v>
      </c>
      <c r="J658" s="318">
        <v>23.6</v>
      </c>
      <c r="K658" s="318">
        <v>25.8</v>
      </c>
      <c r="L658" s="319">
        <v>15.9</v>
      </c>
      <c r="M658" s="319">
        <v>8.6</v>
      </c>
      <c r="N658" s="320"/>
      <c r="O658" s="321">
        <f t="shared" si="48"/>
        <v>9.322033898305083</v>
      </c>
      <c r="P658" s="322">
        <f t="shared" si="49"/>
        <v>587.98199999999997</v>
      </c>
    </row>
    <row r="659" spans="1:16" x14ac:dyDescent="0.45">
      <c r="A659" s="311">
        <v>557305</v>
      </c>
      <c r="B659" s="311">
        <v>0</v>
      </c>
      <c r="C659" s="331" t="s">
        <v>346</v>
      </c>
      <c r="D659" s="313">
        <v>44713</v>
      </c>
      <c r="E659" s="314">
        <f t="shared" si="45"/>
        <v>16.142857142857142</v>
      </c>
      <c r="F659" s="315">
        <f t="shared" si="46"/>
        <v>57</v>
      </c>
      <c r="G659" s="364">
        <f t="shared" si="47"/>
        <v>41</v>
      </c>
      <c r="H659" s="166" t="s">
        <v>552</v>
      </c>
      <c r="I659" s="365">
        <v>524701</v>
      </c>
      <c r="J659" s="318">
        <v>22.7</v>
      </c>
      <c r="K659" s="318">
        <v>27</v>
      </c>
      <c r="L659" s="319">
        <v>13.3</v>
      </c>
      <c r="M659" s="319">
        <v>8.5</v>
      </c>
      <c r="N659" s="320"/>
      <c r="O659" s="321">
        <f t="shared" si="48"/>
        <v>18.942731277533053</v>
      </c>
      <c r="P659" s="322">
        <f t="shared" si="49"/>
        <v>480.46250000000003</v>
      </c>
    </row>
    <row r="660" spans="1:16" x14ac:dyDescent="0.45">
      <c r="A660" s="311">
        <v>557306</v>
      </c>
      <c r="B660" s="311">
        <v>1</v>
      </c>
      <c r="C660" s="331" t="s">
        <v>346</v>
      </c>
      <c r="D660" s="313">
        <v>44713</v>
      </c>
      <c r="E660" s="314">
        <f t="shared" si="45"/>
        <v>16.142857142857142</v>
      </c>
      <c r="F660" s="315">
        <f t="shared" si="46"/>
        <v>57</v>
      </c>
      <c r="G660" s="364">
        <f t="shared" si="47"/>
        <v>41</v>
      </c>
      <c r="H660" s="166" t="s">
        <v>553</v>
      </c>
      <c r="I660" s="365">
        <v>524702</v>
      </c>
      <c r="J660" s="318">
        <v>22.4</v>
      </c>
      <c r="K660" s="318">
        <v>26.1</v>
      </c>
      <c r="L660" s="319">
        <v>8.8000000000000007</v>
      </c>
      <c r="M660" s="319">
        <v>6.5</v>
      </c>
      <c r="N660" s="320"/>
      <c r="O660" s="321">
        <f t="shared" si="48"/>
        <v>16.51785714285716</v>
      </c>
      <c r="P660" s="322">
        <f t="shared" si="49"/>
        <v>185.9</v>
      </c>
    </row>
    <row r="661" spans="1:16" x14ac:dyDescent="0.45">
      <c r="A661" s="311">
        <v>557308</v>
      </c>
      <c r="B661" s="311">
        <v>3</v>
      </c>
      <c r="C661" s="331" t="s">
        <v>346</v>
      </c>
      <c r="D661" s="313">
        <v>44713</v>
      </c>
      <c r="E661" s="314">
        <f t="shared" si="45"/>
        <v>16.142857142857142</v>
      </c>
      <c r="F661" s="315">
        <f t="shared" si="46"/>
        <v>57</v>
      </c>
      <c r="G661" s="364">
        <f t="shared" si="47"/>
        <v>41</v>
      </c>
      <c r="H661" s="166" t="s">
        <v>552</v>
      </c>
      <c r="I661" s="365">
        <v>524704</v>
      </c>
      <c r="J661" s="318">
        <v>22.9</v>
      </c>
      <c r="K661" s="318">
        <v>25.2</v>
      </c>
      <c r="L661" s="319">
        <v>12.7</v>
      </c>
      <c r="M661" s="319">
        <v>11.3</v>
      </c>
      <c r="N661" s="320"/>
      <c r="O661" s="321">
        <f t="shared" si="48"/>
        <v>10.043668122270756</v>
      </c>
      <c r="P661" s="322">
        <f t="shared" si="49"/>
        <v>810.83150000000001</v>
      </c>
    </row>
    <row r="662" spans="1:16" x14ac:dyDescent="0.45">
      <c r="A662" s="311">
        <v>557309</v>
      </c>
      <c r="B662" s="311">
        <v>4</v>
      </c>
      <c r="C662" s="331" t="s">
        <v>346</v>
      </c>
      <c r="D662" s="313">
        <v>44713</v>
      </c>
      <c r="E662" s="314">
        <f t="shared" si="45"/>
        <v>16.142857142857142</v>
      </c>
      <c r="F662" s="315">
        <f t="shared" si="46"/>
        <v>57</v>
      </c>
      <c r="G662" s="364">
        <f t="shared" si="47"/>
        <v>41</v>
      </c>
      <c r="H662" s="166" t="s">
        <v>553</v>
      </c>
      <c r="I662" s="365">
        <v>524705</v>
      </c>
      <c r="J662" s="318">
        <v>22.1</v>
      </c>
      <c r="K662" s="318">
        <v>24.2</v>
      </c>
      <c r="L662" s="319">
        <v>8.1999999999999993</v>
      </c>
      <c r="M662" s="319">
        <v>5.9</v>
      </c>
      <c r="N662" s="320"/>
      <c r="O662" s="321">
        <f t="shared" si="48"/>
        <v>9.5022624434389016</v>
      </c>
      <c r="P662" s="322">
        <f t="shared" si="49"/>
        <v>142.721</v>
      </c>
    </row>
    <row r="663" spans="1:16" x14ac:dyDescent="0.45">
      <c r="A663" s="311">
        <v>557271</v>
      </c>
      <c r="B663" s="311">
        <v>1</v>
      </c>
      <c r="C663" s="312" t="s">
        <v>337</v>
      </c>
      <c r="D663" s="313">
        <v>44715</v>
      </c>
      <c r="E663" s="314">
        <f t="shared" si="45"/>
        <v>16.428571428571427</v>
      </c>
      <c r="F663" s="315">
        <f t="shared" si="46"/>
        <v>59</v>
      </c>
      <c r="G663" s="364">
        <f t="shared" si="47"/>
        <v>43</v>
      </c>
      <c r="H663" s="166" t="s">
        <v>552</v>
      </c>
      <c r="I663" s="365">
        <v>524678</v>
      </c>
      <c r="J663" s="318">
        <v>23.2</v>
      </c>
      <c r="K663" s="318">
        <v>24.2</v>
      </c>
      <c r="L663" s="319">
        <v>16.100000000000001</v>
      </c>
      <c r="M663" s="319">
        <v>10.199999999999999</v>
      </c>
      <c r="N663" s="320"/>
      <c r="O663" s="321">
        <f t="shared" si="48"/>
        <v>4.31034482758621</v>
      </c>
      <c r="P663" s="322">
        <f t="shared" si="49"/>
        <v>837.52199999999993</v>
      </c>
    </row>
    <row r="664" spans="1:16" x14ac:dyDescent="0.45">
      <c r="A664" s="311">
        <v>557272</v>
      </c>
      <c r="B664" s="311">
        <v>2</v>
      </c>
      <c r="C664" s="312" t="s">
        <v>337</v>
      </c>
      <c r="D664" s="313">
        <v>44715</v>
      </c>
      <c r="E664" s="314">
        <f t="shared" si="45"/>
        <v>16.428571428571427</v>
      </c>
      <c r="F664" s="315">
        <f t="shared" si="46"/>
        <v>59</v>
      </c>
      <c r="G664" s="364">
        <f t="shared" si="47"/>
        <v>43</v>
      </c>
      <c r="H664" s="166" t="s">
        <v>553</v>
      </c>
      <c r="I664" s="365">
        <v>524679</v>
      </c>
      <c r="J664" s="318">
        <v>22.4</v>
      </c>
      <c r="K664" s="318">
        <v>24.5</v>
      </c>
      <c r="L664" s="319">
        <v>8.1999999999999993</v>
      </c>
      <c r="M664" s="319">
        <v>6.8</v>
      </c>
      <c r="N664" s="320"/>
      <c r="O664" s="321">
        <f t="shared" si="48"/>
        <v>9.375</v>
      </c>
      <c r="P664" s="322">
        <f t="shared" si="49"/>
        <v>189.58399999999997</v>
      </c>
    </row>
    <row r="665" spans="1:16" x14ac:dyDescent="0.45">
      <c r="A665" s="311">
        <v>557274</v>
      </c>
      <c r="B665" s="311">
        <v>4</v>
      </c>
      <c r="C665" s="312" t="s">
        <v>337</v>
      </c>
      <c r="D665" s="313">
        <v>44715</v>
      </c>
      <c r="E665" s="314">
        <f t="shared" si="45"/>
        <v>16.428571428571427</v>
      </c>
      <c r="F665" s="315">
        <f t="shared" si="46"/>
        <v>59</v>
      </c>
      <c r="G665" s="364">
        <f t="shared" si="47"/>
        <v>43</v>
      </c>
      <c r="H665" s="375" t="s">
        <v>553</v>
      </c>
      <c r="I665" s="311">
        <v>524681</v>
      </c>
      <c r="J665" s="318">
        <v>24.2</v>
      </c>
      <c r="K665" s="318">
        <v>25.1</v>
      </c>
      <c r="L665" s="319">
        <v>11.3</v>
      </c>
      <c r="M665" s="319">
        <v>8.4</v>
      </c>
      <c r="N665" s="320"/>
      <c r="O665" s="321">
        <f t="shared" si="48"/>
        <v>3.7190082644628086</v>
      </c>
      <c r="P665" s="322">
        <f t="shared" si="49"/>
        <v>398.6640000000001</v>
      </c>
    </row>
    <row r="666" spans="1:16" x14ac:dyDescent="0.45">
      <c r="A666" s="311">
        <v>557275</v>
      </c>
      <c r="B666" s="311">
        <v>0</v>
      </c>
      <c r="C666" s="327" t="s">
        <v>339</v>
      </c>
      <c r="D666" s="313">
        <v>44715</v>
      </c>
      <c r="E666" s="314">
        <f t="shared" si="45"/>
        <v>16.428571428571427</v>
      </c>
      <c r="F666" s="315">
        <f t="shared" si="46"/>
        <v>59</v>
      </c>
      <c r="G666" s="364">
        <f t="shared" si="47"/>
        <v>43</v>
      </c>
      <c r="H666" s="166" t="s">
        <v>553</v>
      </c>
      <c r="I666" s="365">
        <v>524682</v>
      </c>
      <c r="J666" s="318">
        <v>20.7</v>
      </c>
      <c r="K666" s="318">
        <v>24.3</v>
      </c>
      <c r="L666" s="319">
        <v>0</v>
      </c>
      <c r="M666" s="319">
        <v>0</v>
      </c>
      <c r="N666" s="320"/>
      <c r="O666" s="321">
        <f t="shared" si="48"/>
        <v>17.391304347826097</v>
      </c>
      <c r="P666" s="322">
        <f t="shared" si="49"/>
        <v>0</v>
      </c>
    </row>
    <row r="667" spans="1:16" x14ac:dyDescent="0.45">
      <c r="A667" s="311">
        <v>557276</v>
      </c>
      <c r="B667" s="311">
        <v>1</v>
      </c>
      <c r="C667" s="327" t="s">
        <v>339</v>
      </c>
      <c r="D667" s="313">
        <v>44715</v>
      </c>
      <c r="E667" s="314">
        <f t="shared" si="45"/>
        <v>16.428571428571427</v>
      </c>
      <c r="F667" s="315">
        <f t="shared" si="46"/>
        <v>59</v>
      </c>
      <c r="G667" s="364">
        <f t="shared" si="47"/>
        <v>43</v>
      </c>
      <c r="H667" s="166" t="s">
        <v>553</v>
      </c>
      <c r="I667" s="365">
        <v>524683</v>
      </c>
      <c r="J667" s="318">
        <v>21.8</v>
      </c>
      <c r="K667" s="318">
        <v>24.4</v>
      </c>
      <c r="L667" s="319">
        <v>0</v>
      </c>
      <c r="M667" s="319">
        <v>0</v>
      </c>
      <c r="N667" s="320"/>
      <c r="O667" s="321">
        <f t="shared" si="48"/>
        <v>11.926605504587151</v>
      </c>
      <c r="P667" s="322">
        <f t="shared" si="49"/>
        <v>0</v>
      </c>
    </row>
    <row r="668" spans="1:16" x14ac:dyDescent="0.45">
      <c r="A668" s="311">
        <v>557277</v>
      </c>
      <c r="B668" s="311">
        <v>2</v>
      </c>
      <c r="C668" s="327" t="s">
        <v>339</v>
      </c>
      <c r="D668" s="313">
        <v>44715</v>
      </c>
      <c r="E668" s="314">
        <f t="shared" si="45"/>
        <v>16.428571428571427</v>
      </c>
      <c r="F668" s="315">
        <f t="shared" si="46"/>
        <v>59</v>
      </c>
      <c r="G668" s="364">
        <f t="shared" si="47"/>
        <v>43</v>
      </c>
      <c r="H668" s="166" t="s">
        <v>553</v>
      </c>
      <c r="I668" s="365">
        <v>524684</v>
      </c>
      <c r="J668" s="318">
        <v>24.6</v>
      </c>
      <c r="K668" s="318">
        <v>26.1</v>
      </c>
      <c r="L668" s="319">
        <v>11.2</v>
      </c>
      <c r="M668" s="319">
        <v>5.5</v>
      </c>
      <c r="N668" s="320"/>
      <c r="O668" s="321">
        <f t="shared" si="48"/>
        <v>6.0975609756097615</v>
      </c>
      <c r="P668" s="322">
        <f t="shared" si="49"/>
        <v>169.39999999999998</v>
      </c>
    </row>
    <row r="669" spans="1:16" x14ac:dyDescent="0.45">
      <c r="A669" s="311">
        <v>557278</v>
      </c>
      <c r="B669" s="311">
        <v>3</v>
      </c>
      <c r="C669" s="327" t="s">
        <v>339</v>
      </c>
      <c r="D669" s="313">
        <v>44715</v>
      </c>
      <c r="E669" s="314">
        <f t="shared" si="45"/>
        <v>16.428571428571427</v>
      </c>
      <c r="F669" s="315">
        <f t="shared" si="46"/>
        <v>59</v>
      </c>
      <c r="G669" s="364">
        <f t="shared" si="47"/>
        <v>43</v>
      </c>
      <c r="H669" s="166" t="s">
        <v>553</v>
      </c>
      <c r="I669" s="365">
        <v>524685</v>
      </c>
      <c r="J669" s="318">
        <v>22.6</v>
      </c>
      <c r="K669" s="318">
        <v>24.9</v>
      </c>
      <c r="L669" s="319">
        <v>16.100000000000001</v>
      </c>
      <c r="M669" s="319">
        <v>14.4</v>
      </c>
      <c r="N669" s="320"/>
      <c r="O669" s="321">
        <f t="shared" si="48"/>
        <v>10.176991150442461</v>
      </c>
      <c r="P669" s="322">
        <f t="shared" si="49"/>
        <v>1669.2480000000003</v>
      </c>
    </row>
    <row r="670" spans="1:16" x14ac:dyDescent="0.45">
      <c r="A670" s="311">
        <v>557279</v>
      </c>
      <c r="B670" s="311">
        <v>4</v>
      </c>
      <c r="C670" s="327" t="s">
        <v>339</v>
      </c>
      <c r="D670" s="313">
        <v>44715</v>
      </c>
      <c r="E670" s="314">
        <f t="shared" si="45"/>
        <v>16.428571428571427</v>
      </c>
      <c r="F670" s="315">
        <f t="shared" si="46"/>
        <v>59</v>
      </c>
      <c r="G670" s="364">
        <f t="shared" si="47"/>
        <v>43</v>
      </c>
      <c r="H670" s="366" t="s">
        <v>551</v>
      </c>
      <c r="I670" s="365">
        <v>524686</v>
      </c>
      <c r="J670" s="318">
        <v>23</v>
      </c>
      <c r="K670" s="318"/>
      <c r="L670" s="319"/>
      <c r="M670" s="319"/>
      <c r="N670" s="320"/>
      <c r="O670" s="321" t="str">
        <f t="shared" si="48"/>
        <v/>
      </c>
      <c r="P670" s="322" t="str">
        <f t="shared" si="49"/>
        <v/>
      </c>
    </row>
    <row r="671" spans="1:16" x14ac:dyDescent="0.45">
      <c r="A671" s="367">
        <v>557280</v>
      </c>
      <c r="B671" s="367">
        <v>0</v>
      </c>
      <c r="C671" s="377" t="s">
        <v>341</v>
      </c>
      <c r="D671" s="313">
        <v>44715</v>
      </c>
      <c r="E671" s="314">
        <f t="shared" si="45"/>
        <v>16.428571428571427</v>
      </c>
      <c r="F671" s="315">
        <f t="shared" si="46"/>
        <v>59</v>
      </c>
      <c r="G671" s="364">
        <f t="shared" si="47"/>
        <v>43</v>
      </c>
      <c r="H671" s="166" t="s">
        <v>553</v>
      </c>
      <c r="I671" s="369">
        <v>524687</v>
      </c>
      <c r="J671" s="370">
        <v>22.7</v>
      </c>
      <c r="K671" s="370">
        <v>24.8</v>
      </c>
      <c r="L671" s="371">
        <v>13.9</v>
      </c>
      <c r="M671" s="371">
        <v>11.6</v>
      </c>
      <c r="N671" s="372"/>
      <c r="O671" s="373">
        <f t="shared" si="48"/>
        <v>9.2511013215859084</v>
      </c>
      <c r="P671" s="374">
        <f t="shared" si="49"/>
        <v>935.19200000000001</v>
      </c>
    </row>
    <row r="672" spans="1:16" x14ac:dyDescent="0.45">
      <c r="A672" s="311">
        <v>557284</v>
      </c>
      <c r="B672" s="311">
        <v>4</v>
      </c>
      <c r="C672" s="328" t="s">
        <v>341</v>
      </c>
      <c r="D672" s="313">
        <v>44715</v>
      </c>
      <c r="E672" s="314">
        <f t="shared" si="45"/>
        <v>16.428571428571427</v>
      </c>
      <c r="F672" s="315">
        <f t="shared" si="46"/>
        <v>59</v>
      </c>
      <c r="G672" s="364">
        <f t="shared" si="47"/>
        <v>43</v>
      </c>
      <c r="H672" s="166" t="s">
        <v>552</v>
      </c>
      <c r="I672" s="365">
        <v>524691</v>
      </c>
      <c r="J672" s="318">
        <v>23.3</v>
      </c>
      <c r="K672" s="318">
        <v>25.9</v>
      </c>
      <c r="L672" s="319">
        <v>6.9</v>
      </c>
      <c r="M672" s="319">
        <v>6.8</v>
      </c>
      <c r="N672" s="320"/>
      <c r="O672" s="321">
        <f t="shared" si="48"/>
        <v>11.158798283261785</v>
      </c>
      <c r="P672" s="322">
        <f t="shared" si="49"/>
        <v>159.52799999999999</v>
      </c>
    </row>
    <row r="673" spans="1:16" x14ac:dyDescent="0.45">
      <c r="A673" s="311">
        <v>557286</v>
      </c>
      <c r="B673" s="311">
        <v>1</v>
      </c>
      <c r="C673" s="329" t="s">
        <v>342</v>
      </c>
      <c r="D673" s="313">
        <v>44715</v>
      </c>
      <c r="E673" s="314">
        <f t="shared" si="45"/>
        <v>16.428571428571427</v>
      </c>
      <c r="F673" s="315">
        <f t="shared" si="46"/>
        <v>59</v>
      </c>
      <c r="G673" s="364">
        <f t="shared" si="47"/>
        <v>43</v>
      </c>
      <c r="H673" s="166" t="s">
        <v>552</v>
      </c>
      <c r="I673" s="365">
        <v>524693</v>
      </c>
      <c r="J673" s="318">
        <v>22.2</v>
      </c>
      <c r="K673" s="318">
        <v>23.9</v>
      </c>
      <c r="L673" s="319">
        <v>9.9</v>
      </c>
      <c r="M673" s="319">
        <v>8.9</v>
      </c>
      <c r="N673" s="320"/>
      <c r="O673" s="321">
        <f t="shared" si="48"/>
        <v>7.6576576576576461</v>
      </c>
      <c r="P673" s="322">
        <f t="shared" si="49"/>
        <v>392.0895000000001</v>
      </c>
    </row>
    <row r="674" spans="1:16" x14ac:dyDescent="0.45">
      <c r="A674" s="311">
        <v>557287</v>
      </c>
      <c r="B674" s="311">
        <v>2</v>
      </c>
      <c r="C674" s="329" t="s">
        <v>342</v>
      </c>
      <c r="D674" s="313">
        <v>44715</v>
      </c>
      <c r="E674" s="314">
        <f t="shared" si="45"/>
        <v>16.428571428571427</v>
      </c>
      <c r="F674" s="315">
        <f t="shared" si="46"/>
        <v>59</v>
      </c>
      <c r="G674" s="364">
        <f t="shared" si="47"/>
        <v>43</v>
      </c>
      <c r="H674" s="166" t="s">
        <v>553</v>
      </c>
      <c r="I674" s="365">
        <v>524694</v>
      </c>
      <c r="J674" s="318">
        <v>23.7</v>
      </c>
      <c r="K674" s="318">
        <v>24.8</v>
      </c>
      <c r="L674" s="371">
        <v>0</v>
      </c>
      <c r="M674" s="319">
        <v>0</v>
      </c>
      <c r="N674" s="320"/>
      <c r="O674" s="321">
        <f t="shared" si="48"/>
        <v>4.6413502109704741</v>
      </c>
      <c r="P674" s="322">
        <f t="shared" si="49"/>
        <v>0</v>
      </c>
    </row>
    <row r="675" spans="1:16" x14ac:dyDescent="0.45">
      <c r="A675" s="311">
        <v>557288</v>
      </c>
      <c r="B675" s="311">
        <v>3</v>
      </c>
      <c r="C675" s="329" t="s">
        <v>342</v>
      </c>
      <c r="D675" s="313">
        <v>44715</v>
      </c>
      <c r="E675" s="314">
        <f t="shared" si="45"/>
        <v>16.428571428571427</v>
      </c>
      <c r="F675" s="315">
        <f t="shared" si="46"/>
        <v>59</v>
      </c>
      <c r="G675" s="364">
        <f t="shared" si="47"/>
        <v>43</v>
      </c>
      <c r="H675" s="166" t="s">
        <v>552</v>
      </c>
      <c r="I675" s="365">
        <v>524695</v>
      </c>
      <c r="J675" s="318">
        <v>21.1</v>
      </c>
      <c r="K675" s="318">
        <v>22.8</v>
      </c>
      <c r="L675" s="371">
        <v>9.5</v>
      </c>
      <c r="M675" s="319">
        <v>9.1</v>
      </c>
      <c r="N675" s="320"/>
      <c r="O675" s="321">
        <f t="shared" si="48"/>
        <v>8.0568720379146974</v>
      </c>
      <c r="P675" s="322">
        <f t="shared" si="49"/>
        <v>393.34750000000003</v>
      </c>
    </row>
    <row r="676" spans="1:16" x14ac:dyDescent="0.45">
      <c r="A676" s="311">
        <v>557290</v>
      </c>
      <c r="B676" s="311">
        <v>0</v>
      </c>
      <c r="C676" s="330" t="s">
        <v>343</v>
      </c>
      <c r="D676" s="313">
        <v>44715</v>
      </c>
      <c r="E676" s="314">
        <f t="shared" si="45"/>
        <v>16.428571428571427</v>
      </c>
      <c r="F676" s="315">
        <f t="shared" si="46"/>
        <v>59</v>
      </c>
      <c r="G676" s="364">
        <f t="shared" si="47"/>
        <v>43</v>
      </c>
      <c r="H676" s="166" t="s">
        <v>553</v>
      </c>
      <c r="I676" s="365">
        <v>524697</v>
      </c>
      <c r="J676" s="318">
        <v>24</v>
      </c>
      <c r="K676" s="318">
        <v>25.4</v>
      </c>
      <c r="L676" s="371">
        <v>8.3000000000000007</v>
      </c>
      <c r="M676" s="319">
        <v>8.1</v>
      </c>
      <c r="N676" s="320"/>
      <c r="O676" s="321">
        <f t="shared" si="48"/>
        <v>5.8333333333333348</v>
      </c>
      <c r="P676" s="322">
        <f t="shared" si="49"/>
        <v>272.28149999999999</v>
      </c>
    </row>
    <row r="677" spans="1:16" x14ac:dyDescent="0.45">
      <c r="A677" s="311">
        <v>557291</v>
      </c>
      <c r="B677" s="311">
        <v>1</v>
      </c>
      <c r="C677" s="330" t="s">
        <v>343</v>
      </c>
      <c r="D677" s="313">
        <v>44715</v>
      </c>
      <c r="E677" s="314">
        <f t="shared" si="45"/>
        <v>16.428571428571427</v>
      </c>
      <c r="F677" s="315">
        <f t="shared" si="46"/>
        <v>59</v>
      </c>
      <c r="G677" s="364">
        <f t="shared" si="47"/>
        <v>43</v>
      </c>
      <c r="H677" s="166" t="s">
        <v>552</v>
      </c>
      <c r="I677" s="365">
        <v>524698</v>
      </c>
      <c r="J677" s="318">
        <v>23.5</v>
      </c>
      <c r="K677" s="318">
        <v>25.8</v>
      </c>
      <c r="L677" s="371">
        <v>9.3000000000000007</v>
      </c>
      <c r="M677" s="319">
        <v>5.5</v>
      </c>
      <c r="N677" s="320"/>
      <c r="O677" s="321">
        <f t="shared" si="48"/>
        <v>9.7872340425531945</v>
      </c>
      <c r="P677" s="322">
        <f t="shared" si="49"/>
        <v>140.66250000000002</v>
      </c>
    </row>
    <row r="678" spans="1:16" x14ac:dyDescent="0.45">
      <c r="A678" s="311">
        <v>557292</v>
      </c>
      <c r="B678" s="311">
        <v>2</v>
      </c>
      <c r="C678" s="330" t="s">
        <v>343</v>
      </c>
      <c r="D678" s="313">
        <v>44715</v>
      </c>
      <c r="E678" s="314">
        <f t="shared" si="45"/>
        <v>16.428571428571427</v>
      </c>
      <c r="F678" s="315">
        <f t="shared" si="46"/>
        <v>59</v>
      </c>
      <c r="G678" s="364">
        <f t="shared" si="47"/>
        <v>43</v>
      </c>
      <c r="H678" s="166" t="s">
        <v>551</v>
      </c>
      <c r="I678" s="365">
        <v>524699</v>
      </c>
      <c r="J678" s="318">
        <v>27.3</v>
      </c>
      <c r="K678" s="318">
        <v>28.8</v>
      </c>
      <c r="L678" s="371">
        <v>10.7</v>
      </c>
      <c r="M678" s="319">
        <v>9.4</v>
      </c>
      <c r="N678" s="320"/>
      <c r="O678" s="321">
        <f t="shared" si="48"/>
        <v>5.4945054945054972</v>
      </c>
      <c r="P678" s="322">
        <f t="shared" si="49"/>
        <v>472.726</v>
      </c>
    </row>
    <row r="679" spans="1:16" x14ac:dyDescent="0.45">
      <c r="A679" s="311">
        <v>557293</v>
      </c>
      <c r="B679" s="311">
        <v>3</v>
      </c>
      <c r="C679" s="330" t="s">
        <v>343</v>
      </c>
      <c r="D679" s="313">
        <v>44715</v>
      </c>
      <c r="E679" s="314">
        <f t="shared" si="45"/>
        <v>16.428571428571427</v>
      </c>
      <c r="F679" s="315">
        <f t="shared" si="46"/>
        <v>59</v>
      </c>
      <c r="G679" s="364">
        <f t="shared" si="47"/>
        <v>43</v>
      </c>
      <c r="H679" s="166" t="s">
        <v>552</v>
      </c>
      <c r="I679" s="365">
        <v>524700</v>
      </c>
      <c r="J679" s="318">
        <v>23.2</v>
      </c>
      <c r="K679" s="318">
        <v>25.4</v>
      </c>
      <c r="L679" s="371">
        <v>8</v>
      </c>
      <c r="M679" s="319">
        <v>7.9</v>
      </c>
      <c r="N679" s="320"/>
      <c r="O679" s="321">
        <f t="shared" si="48"/>
        <v>9.4827586206896584</v>
      </c>
      <c r="P679" s="322">
        <f t="shared" si="49"/>
        <v>249.64000000000001</v>
      </c>
    </row>
    <row r="680" spans="1:16" x14ac:dyDescent="0.45">
      <c r="A680" s="311">
        <v>557294</v>
      </c>
      <c r="B680" s="311">
        <v>4</v>
      </c>
      <c r="C680" s="330" t="s">
        <v>343</v>
      </c>
      <c r="D680" s="313">
        <v>44715</v>
      </c>
      <c r="E680" s="314">
        <f t="shared" si="45"/>
        <v>16.428571428571427</v>
      </c>
      <c r="F680" s="315">
        <f t="shared" si="46"/>
        <v>59</v>
      </c>
      <c r="G680" s="364">
        <f t="shared" si="47"/>
        <v>43</v>
      </c>
      <c r="H680" s="166" t="s">
        <v>551</v>
      </c>
      <c r="I680" s="365">
        <v>524701</v>
      </c>
      <c r="J680" s="318">
        <v>26.5</v>
      </c>
      <c r="K680" s="318">
        <v>28.7</v>
      </c>
      <c r="L680" s="371">
        <v>12.7</v>
      </c>
      <c r="M680" s="319">
        <v>10.9</v>
      </c>
      <c r="N680" s="320"/>
      <c r="O680" s="321">
        <f t="shared" si="48"/>
        <v>8.3018867924528283</v>
      </c>
      <c r="P680" s="322">
        <f t="shared" si="49"/>
        <v>754.44350000000009</v>
      </c>
    </row>
    <row r="681" spans="1:16" x14ac:dyDescent="0.45">
      <c r="A681" s="311">
        <v>557295</v>
      </c>
      <c r="B681" s="311">
        <v>0</v>
      </c>
      <c r="C681" s="331" t="s">
        <v>344</v>
      </c>
      <c r="D681" s="313">
        <v>44715</v>
      </c>
      <c r="E681" s="314">
        <f t="shared" si="45"/>
        <v>16.428571428571427</v>
      </c>
      <c r="F681" s="315">
        <f t="shared" si="46"/>
        <v>59</v>
      </c>
      <c r="G681" s="364">
        <f t="shared" si="47"/>
        <v>43</v>
      </c>
      <c r="H681" s="166" t="s">
        <v>551</v>
      </c>
      <c r="I681" s="365">
        <v>524702</v>
      </c>
      <c r="J681" s="318">
        <v>23.9</v>
      </c>
      <c r="K681" s="318">
        <v>26.5</v>
      </c>
      <c r="L681" s="371">
        <v>9.6999999999999993</v>
      </c>
      <c r="M681" s="319">
        <v>7.4</v>
      </c>
      <c r="N681" s="320"/>
      <c r="O681" s="321">
        <f t="shared" si="48"/>
        <v>10.878661087866126</v>
      </c>
      <c r="P681" s="322">
        <f t="shared" si="49"/>
        <v>265.58600000000001</v>
      </c>
    </row>
    <row r="682" spans="1:16" x14ac:dyDescent="0.45">
      <c r="A682" s="311">
        <v>557299</v>
      </c>
      <c r="B682" s="311">
        <v>4</v>
      </c>
      <c r="C682" s="331" t="s">
        <v>344</v>
      </c>
      <c r="D682" s="313">
        <v>44715</v>
      </c>
      <c r="E682" s="314">
        <f t="shared" ref="E682:E745" si="50">(D682-44600)/7</f>
        <v>16.428571428571427</v>
      </c>
      <c r="F682" s="315">
        <f t="shared" ref="F682:F745" si="51">D682-44656</f>
        <v>59</v>
      </c>
      <c r="G682" s="364">
        <f t="shared" ref="G682:G745" si="52">D682-44672</f>
        <v>43</v>
      </c>
      <c r="H682" s="166" t="s">
        <v>553</v>
      </c>
      <c r="I682" s="365">
        <v>524706</v>
      </c>
      <c r="J682" s="318">
        <v>25.1</v>
      </c>
      <c r="K682" s="318">
        <v>29.1</v>
      </c>
      <c r="L682" s="371">
        <v>17.399999999999999</v>
      </c>
      <c r="M682" s="319">
        <v>9.8000000000000007</v>
      </c>
      <c r="N682" s="320"/>
      <c r="O682" s="321">
        <f t="shared" ref="O682:O745" si="53">IF(K682="","",((K682/J682)-1)*100)</f>
        <v>15.936254980079688</v>
      </c>
      <c r="P682" s="322">
        <f t="shared" ref="P682:P745" si="54">IF(L682="","",L682*M682*M682/2)</f>
        <v>835.54800000000012</v>
      </c>
    </row>
    <row r="683" spans="1:16" x14ac:dyDescent="0.45">
      <c r="A683" s="311">
        <v>557301</v>
      </c>
      <c r="B683" s="311">
        <v>1</v>
      </c>
      <c r="C683" s="329" t="s">
        <v>345</v>
      </c>
      <c r="D683" s="313">
        <v>44715</v>
      </c>
      <c r="E683" s="314">
        <f t="shared" si="50"/>
        <v>16.428571428571427</v>
      </c>
      <c r="F683" s="315">
        <f t="shared" si="51"/>
        <v>59</v>
      </c>
      <c r="G683" s="364">
        <f t="shared" si="52"/>
        <v>43</v>
      </c>
      <c r="H683" s="166" t="s">
        <v>552</v>
      </c>
      <c r="I683" s="365">
        <v>524697</v>
      </c>
      <c r="J683" s="318">
        <v>22.9</v>
      </c>
      <c r="K683" s="318">
        <v>26</v>
      </c>
      <c r="L683" s="371">
        <v>15.1</v>
      </c>
      <c r="M683" s="319">
        <v>10.199999999999999</v>
      </c>
      <c r="N683" s="320"/>
      <c r="O683" s="321">
        <f t="shared" si="53"/>
        <v>13.537117903930129</v>
      </c>
      <c r="P683" s="322">
        <f t="shared" si="54"/>
        <v>785.50199999999984</v>
      </c>
    </row>
    <row r="684" spans="1:16" x14ac:dyDescent="0.45">
      <c r="A684" s="311">
        <v>557302</v>
      </c>
      <c r="B684" s="311">
        <v>2</v>
      </c>
      <c r="C684" s="329" t="s">
        <v>345</v>
      </c>
      <c r="D684" s="313">
        <v>44715</v>
      </c>
      <c r="E684" s="314">
        <f t="shared" si="50"/>
        <v>16.428571428571427</v>
      </c>
      <c r="F684" s="315">
        <f t="shared" si="51"/>
        <v>59</v>
      </c>
      <c r="G684" s="364">
        <f t="shared" si="52"/>
        <v>43</v>
      </c>
      <c r="H684" s="166" t="s">
        <v>552</v>
      </c>
      <c r="I684" s="365">
        <v>524698</v>
      </c>
      <c r="J684" s="318">
        <v>24.3</v>
      </c>
      <c r="K684" s="318">
        <v>26</v>
      </c>
      <c r="L684" s="371">
        <v>11.8</v>
      </c>
      <c r="M684" s="319">
        <v>9.3000000000000007</v>
      </c>
      <c r="N684" s="320"/>
      <c r="O684" s="321">
        <f t="shared" si="53"/>
        <v>6.9958847736625529</v>
      </c>
      <c r="P684" s="322">
        <f t="shared" si="54"/>
        <v>510.29100000000005</v>
      </c>
    </row>
    <row r="685" spans="1:16" x14ac:dyDescent="0.45">
      <c r="A685" s="311">
        <v>557304</v>
      </c>
      <c r="B685" s="311">
        <v>4</v>
      </c>
      <c r="C685" s="329" t="s">
        <v>345</v>
      </c>
      <c r="D685" s="313">
        <v>44715</v>
      </c>
      <c r="E685" s="314">
        <f t="shared" si="50"/>
        <v>16.428571428571427</v>
      </c>
      <c r="F685" s="315">
        <f t="shared" si="51"/>
        <v>59</v>
      </c>
      <c r="G685" s="364">
        <f t="shared" si="52"/>
        <v>43</v>
      </c>
      <c r="H685" s="166" t="s">
        <v>552</v>
      </c>
      <c r="I685" s="365">
        <v>524700</v>
      </c>
      <c r="J685" s="318">
        <v>23.6</v>
      </c>
      <c r="K685" s="318">
        <v>25.9</v>
      </c>
      <c r="L685" s="319">
        <v>15.6</v>
      </c>
      <c r="M685" s="319">
        <v>8.5</v>
      </c>
      <c r="N685" s="320"/>
      <c r="O685" s="321">
        <f t="shared" si="53"/>
        <v>9.745762711864403</v>
      </c>
      <c r="P685" s="322">
        <f t="shared" si="54"/>
        <v>563.54999999999995</v>
      </c>
    </row>
    <row r="686" spans="1:16" x14ac:dyDescent="0.45">
      <c r="A686" s="311">
        <v>557305</v>
      </c>
      <c r="B686" s="311">
        <v>0</v>
      </c>
      <c r="C686" s="331" t="s">
        <v>346</v>
      </c>
      <c r="D686" s="313">
        <v>44715</v>
      </c>
      <c r="E686" s="314">
        <f t="shared" si="50"/>
        <v>16.428571428571427</v>
      </c>
      <c r="F686" s="315">
        <f t="shared" si="51"/>
        <v>59</v>
      </c>
      <c r="G686" s="364">
        <f t="shared" si="52"/>
        <v>43</v>
      </c>
      <c r="H686" s="166" t="s">
        <v>552</v>
      </c>
      <c r="I686" s="365">
        <v>524701</v>
      </c>
      <c r="J686" s="318">
        <v>22.7</v>
      </c>
      <c r="K686" s="318">
        <v>26.6</v>
      </c>
      <c r="L686" s="319">
        <v>12.3</v>
      </c>
      <c r="M686" s="319">
        <v>8.8000000000000007</v>
      </c>
      <c r="N686" s="320"/>
      <c r="O686" s="321">
        <f t="shared" si="53"/>
        <v>17.180616740088105</v>
      </c>
      <c r="P686" s="322">
        <f t="shared" si="54"/>
        <v>476.25600000000009</v>
      </c>
    </row>
    <row r="687" spans="1:16" x14ac:dyDescent="0.45">
      <c r="A687" s="311">
        <v>557306</v>
      </c>
      <c r="B687" s="311">
        <v>1</v>
      </c>
      <c r="C687" s="331" t="s">
        <v>346</v>
      </c>
      <c r="D687" s="313">
        <v>44715</v>
      </c>
      <c r="E687" s="314">
        <f t="shared" si="50"/>
        <v>16.428571428571427</v>
      </c>
      <c r="F687" s="315">
        <f t="shared" si="51"/>
        <v>59</v>
      </c>
      <c r="G687" s="364">
        <f t="shared" si="52"/>
        <v>43</v>
      </c>
      <c r="H687" s="166" t="s">
        <v>553</v>
      </c>
      <c r="I687" s="365">
        <v>524702</v>
      </c>
      <c r="J687" s="318">
        <v>22.4</v>
      </c>
      <c r="K687" s="318">
        <v>25.4</v>
      </c>
      <c r="L687" s="319">
        <v>8.5</v>
      </c>
      <c r="M687" s="319">
        <v>7.4</v>
      </c>
      <c r="N687" s="320"/>
      <c r="O687" s="321">
        <f t="shared" si="53"/>
        <v>13.392857142857139</v>
      </c>
      <c r="P687" s="322">
        <f t="shared" si="54"/>
        <v>232.73000000000002</v>
      </c>
    </row>
    <row r="688" spans="1:16" x14ac:dyDescent="0.45">
      <c r="A688" s="311">
        <v>557308</v>
      </c>
      <c r="B688" s="311">
        <v>3</v>
      </c>
      <c r="C688" s="331" t="s">
        <v>346</v>
      </c>
      <c r="D688" s="313">
        <v>44715</v>
      </c>
      <c r="E688" s="314">
        <f t="shared" si="50"/>
        <v>16.428571428571427</v>
      </c>
      <c r="F688" s="315">
        <f t="shared" si="51"/>
        <v>59</v>
      </c>
      <c r="G688" s="364">
        <f t="shared" si="52"/>
        <v>43</v>
      </c>
      <c r="H688" s="166" t="s">
        <v>552</v>
      </c>
      <c r="I688" s="365">
        <v>524704</v>
      </c>
      <c r="J688" s="318">
        <v>22.9</v>
      </c>
      <c r="K688" s="318">
        <v>25.1</v>
      </c>
      <c r="L688" s="319">
        <v>13.7</v>
      </c>
      <c r="M688" s="319">
        <v>11.9</v>
      </c>
      <c r="N688" s="320"/>
      <c r="O688" s="321">
        <f t="shared" si="53"/>
        <v>9.6069868995633421</v>
      </c>
      <c r="P688" s="322">
        <f t="shared" si="54"/>
        <v>970.02850000000001</v>
      </c>
    </row>
    <row r="689" spans="1:16" x14ac:dyDescent="0.45">
      <c r="A689" s="311">
        <v>557309</v>
      </c>
      <c r="B689" s="311">
        <v>4</v>
      </c>
      <c r="C689" s="331" t="s">
        <v>346</v>
      </c>
      <c r="D689" s="313">
        <v>44715</v>
      </c>
      <c r="E689" s="314">
        <f t="shared" si="50"/>
        <v>16.428571428571427</v>
      </c>
      <c r="F689" s="315">
        <f t="shared" si="51"/>
        <v>59</v>
      </c>
      <c r="G689" s="364">
        <f t="shared" si="52"/>
        <v>43</v>
      </c>
      <c r="H689" s="166" t="s">
        <v>553</v>
      </c>
      <c r="I689" s="365">
        <v>524705</v>
      </c>
      <c r="J689" s="318">
        <v>22.1</v>
      </c>
      <c r="K689" s="318">
        <v>24.5</v>
      </c>
      <c r="L689" s="319">
        <v>8.1999999999999993</v>
      </c>
      <c r="M689" s="319">
        <v>7</v>
      </c>
      <c r="N689" s="320"/>
      <c r="O689" s="321">
        <f t="shared" si="53"/>
        <v>10.859728506787313</v>
      </c>
      <c r="P689" s="322">
        <f t="shared" si="54"/>
        <v>200.89999999999998</v>
      </c>
    </row>
    <row r="690" spans="1:16" x14ac:dyDescent="0.45">
      <c r="A690" s="311">
        <v>557271</v>
      </c>
      <c r="B690" s="311">
        <v>1</v>
      </c>
      <c r="C690" s="312" t="s">
        <v>337</v>
      </c>
      <c r="D690" s="313">
        <v>44719</v>
      </c>
      <c r="E690" s="314">
        <f t="shared" si="50"/>
        <v>17</v>
      </c>
      <c r="F690" s="315">
        <f t="shared" si="51"/>
        <v>63</v>
      </c>
      <c r="G690" s="364">
        <f t="shared" si="52"/>
        <v>47</v>
      </c>
      <c r="H690" s="166" t="s">
        <v>552</v>
      </c>
      <c r="I690" s="365">
        <v>524678</v>
      </c>
      <c r="J690" s="318">
        <v>23.2</v>
      </c>
      <c r="K690" s="318">
        <v>24.4</v>
      </c>
      <c r="L690" s="319">
        <v>17.100000000000001</v>
      </c>
      <c r="M690" s="319">
        <v>10.9</v>
      </c>
      <c r="N690" s="320"/>
      <c r="O690" s="321">
        <f t="shared" si="53"/>
        <v>5.1724137931034475</v>
      </c>
      <c r="P690" s="322">
        <f t="shared" si="54"/>
        <v>1015.8255000000001</v>
      </c>
    </row>
    <row r="691" spans="1:16" x14ac:dyDescent="0.45">
      <c r="A691" s="311">
        <v>557272</v>
      </c>
      <c r="B691" s="311">
        <v>2</v>
      </c>
      <c r="C691" s="312" t="s">
        <v>337</v>
      </c>
      <c r="D691" s="313">
        <v>44719</v>
      </c>
      <c r="E691" s="314">
        <f t="shared" si="50"/>
        <v>17</v>
      </c>
      <c r="F691" s="315">
        <f t="shared" si="51"/>
        <v>63</v>
      </c>
      <c r="G691" s="364">
        <f t="shared" si="52"/>
        <v>47</v>
      </c>
      <c r="H691" s="166" t="s">
        <v>553</v>
      </c>
      <c r="I691" s="365">
        <v>524679</v>
      </c>
      <c r="J691" s="318">
        <v>22.4</v>
      </c>
      <c r="K691" s="318">
        <v>25.5</v>
      </c>
      <c r="L691" s="319">
        <v>7.8</v>
      </c>
      <c r="M691" s="319">
        <v>7.6</v>
      </c>
      <c r="N691" s="320"/>
      <c r="O691" s="321">
        <f t="shared" si="53"/>
        <v>13.839285714285721</v>
      </c>
      <c r="P691" s="322">
        <f t="shared" si="54"/>
        <v>225.26399999999995</v>
      </c>
    </row>
    <row r="692" spans="1:16" x14ac:dyDescent="0.45">
      <c r="A692" s="311">
        <v>557274</v>
      </c>
      <c r="B692" s="311">
        <v>4</v>
      </c>
      <c r="C692" s="312" t="s">
        <v>337</v>
      </c>
      <c r="D692" s="313">
        <v>44719</v>
      </c>
      <c r="E692" s="314">
        <f t="shared" si="50"/>
        <v>17</v>
      </c>
      <c r="F692" s="315">
        <f t="shared" si="51"/>
        <v>63</v>
      </c>
      <c r="G692" s="364">
        <f t="shared" si="52"/>
        <v>47</v>
      </c>
      <c r="H692" s="166" t="s">
        <v>553</v>
      </c>
      <c r="I692" s="365">
        <v>524681</v>
      </c>
      <c r="J692" s="318">
        <v>24.2</v>
      </c>
      <c r="K692" s="318">
        <v>26.3</v>
      </c>
      <c r="L692" s="319">
        <v>11.1</v>
      </c>
      <c r="M692" s="319">
        <v>6.3</v>
      </c>
      <c r="N692" s="320"/>
      <c r="O692" s="321">
        <f t="shared" si="53"/>
        <v>8.6776859504132275</v>
      </c>
      <c r="P692" s="322">
        <f t="shared" si="54"/>
        <v>220.27949999999998</v>
      </c>
    </row>
    <row r="693" spans="1:16" x14ac:dyDescent="0.45">
      <c r="A693" s="311">
        <v>557275</v>
      </c>
      <c r="B693" s="311">
        <v>0</v>
      </c>
      <c r="C693" s="327" t="s">
        <v>339</v>
      </c>
      <c r="D693" s="313">
        <v>44719</v>
      </c>
      <c r="E693" s="314">
        <f t="shared" si="50"/>
        <v>17</v>
      </c>
      <c r="F693" s="315">
        <f t="shared" si="51"/>
        <v>63</v>
      </c>
      <c r="G693" s="364">
        <f t="shared" si="52"/>
        <v>47</v>
      </c>
      <c r="H693" s="166" t="s">
        <v>553</v>
      </c>
      <c r="I693" s="365">
        <v>524682</v>
      </c>
      <c r="J693" s="318">
        <v>20.7</v>
      </c>
      <c r="K693" s="318">
        <v>24.1</v>
      </c>
      <c r="L693" s="319">
        <v>0</v>
      </c>
      <c r="M693" s="319">
        <v>0</v>
      </c>
      <c r="N693" s="320"/>
      <c r="O693" s="321">
        <f t="shared" si="53"/>
        <v>16.425120772946865</v>
      </c>
      <c r="P693" s="322">
        <f t="shared" si="54"/>
        <v>0</v>
      </c>
    </row>
    <row r="694" spans="1:16" x14ac:dyDescent="0.45">
      <c r="A694" s="311">
        <v>557276</v>
      </c>
      <c r="B694" s="311">
        <v>1</v>
      </c>
      <c r="C694" s="327" t="s">
        <v>339</v>
      </c>
      <c r="D694" s="313">
        <v>44719</v>
      </c>
      <c r="E694" s="314">
        <f t="shared" si="50"/>
        <v>17</v>
      </c>
      <c r="F694" s="315">
        <f t="shared" si="51"/>
        <v>63</v>
      </c>
      <c r="G694" s="364">
        <f t="shared" si="52"/>
        <v>47</v>
      </c>
      <c r="H694" s="166" t="s">
        <v>553</v>
      </c>
      <c r="I694" s="365">
        <v>524683</v>
      </c>
      <c r="J694" s="318">
        <v>21.8</v>
      </c>
      <c r="K694" s="318">
        <v>24.5</v>
      </c>
      <c r="L694" s="319">
        <v>0</v>
      </c>
      <c r="M694" s="319">
        <v>0</v>
      </c>
      <c r="N694" s="320"/>
      <c r="O694" s="321">
        <f t="shared" si="53"/>
        <v>12.385321100917434</v>
      </c>
      <c r="P694" s="322">
        <f t="shared" si="54"/>
        <v>0</v>
      </c>
    </row>
    <row r="695" spans="1:16" x14ac:dyDescent="0.45">
      <c r="A695" s="311">
        <v>557277</v>
      </c>
      <c r="B695" s="311">
        <v>2</v>
      </c>
      <c r="C695" s="327" t="s">
        <v>339</v>
      </c>
      <c r="D695" s="313">
        <v>44719</v>
      </c>
      <c r="E695" s="314">
        <f t="shared" si="50"/>
        <v>17</v>
      </c>
      <c r="F695" s="315">
        <f t="shared" si="51"/>
        <v>63</v>
      </c>
      <c r="G695" s="364">
        <f t="shared" si="52"/>
        <v>47</v>
      </c>
      <c r="H695" s="166" t="s">
        <v>553</v>
      </c>
      <c r="I695" s="365">
        <v>524684</v>
      </c>
      <c r="J695" s="318">
        <v>24.6</v>
      </c>
      <c r="K695" s="318">
        <v>26</v>
      </c>
      <c r="L695" s="319">
        <v>12.7</v>
      </c>
      <c r="M695" s="319">
        <v>6.8</v>
      </c>
      <c r="N695" s="320"/>
      <c r="O695" s="321">
        <f t="shared" si="53"/>
        <v>5.6910569105691033</v>
      </c>
      <c r="P695" s="322">
        <f t="shared" si="54"/>
        <v>293.62399999999997</v>
      </c>
    </row>
    <row r="696" spans="1:16" x14ac:dyDescent="0.45">
      <c r="A696" s="311">
        <v>557278</v>
      </c>
      <c r="B696" s="311">
        <v>3</v>
      </c>
      <c r="C696" s="327" t="s">
        <v>339</v>
      </c>
      <c r="D696" s="313">
        <v>44719</v>
      </c>
      <c r="E696" s="314">
        <f t="shared" si="50"/>
        <v>17</v>
      </c>
      <c r="F696" s="315">
        <f t="shared" si="51"/>
        <v>63</v>
      </c>
      <c r="G696" s="364">
        <f t="shared" si="52"/>
        <v>47</v>
      </c>
      <c r="H696" s="166" t="s">
        <v>553</v>
      </c>
      <c r="I696" s="365">
        <v>524685</v>
      </c>
      <c r="J696" s="318">
        <v>22.6</v>
      </c>
      <c r="K696" s="318"/>
      <c r="L696" s="319"/>
      <c r="M696" s="319"/>
      <c r="N696" s="320"/>
      <c r="O696" s="321" t="str">
        <f t="shared" si="53"/>
        <v/>
      </c>
      <c r="P696" s="322" t="str">
        <f t="shared" si="54"/>
        <v/>
      </c>
    </row>
    <row r="697" spans="1:16" x14ac:dyDescent="0.45">
      <c r="A697" s="311">
        <v>557279</v>
      </c>
      <c r="B697" s="311">
        <v>4</v>
      </c>
      <c r="C697" s="327" t="s">
        <v>339</v>
      </c>
      <c r="D697" s="313">
        <v>44719</v>
      </c>
      <c r="E697" s="314">
        <f t="shared" si="50"/>
        <v>17</v>
      </c>
      <c r="F697" s="315">
        <f t="shared" si="51"/>
        <v>63</v>
      </c>
      <c r="G697" s="364">
        <f t="shared" si="52"/>
        <v>47</v>
      </c>
      <c r="H697" s="166" t="s">
        <v>551</v>
      </c>
      <c r="I697" s="365">
        <v>524686</v>
      </c>
      <c r="J697" s="318">
        <v>23</v>
      </c>
      <c r="K697" s="318"/>
      <c r="L697" s="319"/>
      <c r="M697" s="319"/>
      <c r="N697" s="320"/>
      <c r="O697" s="321" t="str">
        <f t="shared" si="53"/>
        <v/>
      </c>
      <c r="P697" s="322" t="str">
        <f t="shared" si="54"/>
        <v/>
      </c>
    </row>
    <row r="698" spans="1:16" x14ac:dyDescent="0.45">
      <c r="A698" s="311">
        <v>557280</v>
      </c>
      <c r="B698" s="311">
        <v>0</v>
      </c>
      <c r="C698" s="328" t="s">
        <v>341</v>
      </c>
      <c r="D698" s="313">
        <v>44719</v>
      </c>
      <c r="E698" s="314">
        <f t="shared" si="50"/>
        <v>17</v>
      </c>
      <c r="F698" s="315">
        <f t="shared" si="51"/>
        <v>63</v>
      </c>
      <c r="G698" s="364">
        <f t="shared" si="52"/>
        <v>47</v>
      </c>
      <c r="H698" s="166" t="s">
        <v>553</v>
      </c>
      <c r="I698" s="365">
        <v>524687</v>
      </c>
      <c r="J698" s="318">
        <v>22.7</v>
      </c>
      <c r="K698" s="318">
        <v>24.8</v>
      </c>
      <c r="L698" s="319">
        <v>14.6</v>
      </c>
      <c r="M698" s="319">
        <v>12.4</v>
      </c>
      <c r="N698" s="320"/>
      <c r="O698" s="321">
        <f t="shared" si="53"/>
        <v>9.2511013215859084</v>
      </c>
      <c r="P698" s="322">
        <f t="shared" si="54"/>
        <v>1122.4480000000001</v>
      </c>
    </row>
    <row r="699" spans="1:16" x14ac:dyDescent="0.45">
      <c r="A699" s="311">
        <v>557284</v>
      </c>
      <c r="B699" s="311">
        <v>4</v>
      </c>
      <c r="C699" s="328" t="s">
        <v>341</v>
      </c>
      <c r="D699" s="313">
        <v>44719</v>
      </c>
      <c r="E699" s="314">
        <f t="shared" si="50"/>
        <v>17</v>
      </c>
      <c r="F699" s="315">
        <f t="shared" si="51"/>
        <v>63</v>
      </c>
      <c r="G699" s="364">
        <f t="shared" si="52"/>
        <v>47</v>
      </c>
      <c r="H699" s="166" t="s">
        <v>552</v>
      </c>
      <c r="I699" s="365">
        <v>524691</v>
      </c>
      <c r="J699" s="318">
        <v>23.3</v>
      </c>
      <c r="K699" s="318">
        <v>25.7</v>
      </c>
      <c r="L699" s="319">
        <v>8</v>
      </c>
      <c r="M699" s="319">
        <v>7.3</v>
      </c>
      <c r="N699" s="320"/>
      <c r="O699" s="321">
        <f t="shared" si="53"/>
        <v>10.300429184549342</v>
      </c>
      <c r="P699" s="322">
        <f t="shared" si="54"/>
        <v>213.16</v>
      </c>
    </row>
    <row r="700" spans="1:16" x14ac:dyDescent="0.45">
      <c r="A700" s="311">
        <v>557286</v>
      </c>
      <c r="B700" s="311">
        <v>1</v>
      </c>
      <c r="C700" s="329" t="s">
        <v>342</v>
      </c>
      <c r="D700" s="313">
        <v>44719</v>
      </c>
      <c r="E700" s="314">
        <f t="shared" si="50"/>
        <v>17</v>
      </c>
      <c r="F700" s="315">
        <f t="shared" si="51"/>
        <v>63</v>
      </c>
      <c r="G700" s="364">
        <f t="shared" si="52"/>
        <v>47</v>
      </c>
      <c r="H700" s="166" t="s">
        <v>552</v>
      </c>
      <c r="I700" s="365">
        <v>524693</v>
      </c>
      <c r="J700" s="318">
        <v>22.2</v>
      </c>
      <c r="K700" s="318">
        <v>24</v>
      </c>
      <c r="L700" s="319">
        <v>11.4</v>
      </c>
      <c r="M700" s="319">
        <v>10</v>
      </c>
      <c r="N700" s="320"/>
      <c r="O700" s="321">
        <f t="shared" si="53"/>
        <v>8.1081081081081141</v>
      </c>
      <c r="P700" s="322">
        <f t="shared" si="54"/>
        <v>570</v>
      </c>
    </row>
    <row r="701" spans="1:16" x14ac:dyDescent="0.45">
      <c r="A701" s="311">
        <v>557287</v>
      </c>
      <c r="B701" s="311">
        <v>2</v>
      </c>
      <c r="C701" s="329" t="s">
        <v>342</v>
      </c>
      <c r="D701" s="313">
        <v>44719</v>
      </c>
      <c r="E701" s="314">
        <f t="shared" si="50"/>
        <v>17</v>
      </c>
      <c r="F701" s="315">
        <f t="shared" si="51"/>
        <v>63</v>
      </c>
      <c r="G701" s="364">
        <f t="shared" si="52"/>
        <v>47</v>
      </c>
      <c r="H701" s="166" t="s">
        <v>553</v>
      </c>
      <c r="I701" s="365">
        <v>524694</v>
      </c>
      <c r="J701" s="318">
        <v>23.7</v>
      </c>
      <c r="K701" s="318">
        <v>24.7</v>
      </c>
      <c r="L701" s="319">
        <v>5.8</v>
      </c>
      <c r="M701" s="319">
        <v>5.0999999999999996</v>
      </c>
      <c r="N701" s="320"/>
      <c r="O701" s="321">
        <f t="shared" si="53"/>
        <v>4.2194092827004148</v>
      </c>
      <c r="P701" s="322">
        <f t="shared" si="54"/>
        <v>75.428999999999988</v>
      </c>
    </row>
    <row r="702" spans="1:16" x14ac:dyDescent="0.45">
      <c r="A702" s="311">
        <v>557288</v>
      </c>
      <c r="B702" s="311">
        <v>3</v>
      </c>
      <c r="C702" s="329" t="s">
        <v>342</v>
      </c>
      <c r="D702" s="313">
        <v>44719</v>
      </c>
      <c r="E702" s="314">
        <f t="shared" si="50"/>
        <v>17</v>
      </c>
      <c r="F702" s="315">
        <f t="shared" si="51"/>
        <v>63</v>
      </c>
      <c r="G702" s="364">
        <f t="shared" si="52"/>
        <v>47</v>
      </c>
      <c r="H702" s="166" t="s">
        <v>552</v>
      </c>
      <c r="I702" s="365">
        <v>524695</v>
      </c>
      <c r="J702" s="318">
        <v>21.1</v>
      </c>
      <c r="K702" s="318">
        <v>22.5</v>
      </c>
      <c r="L702" s="319">
        <v>12.5</v>
      </c>
      <c r="M702" s="319">
        <v>9.9</v>
      </c>
      <c r="N702" s="320"/>
      <c r="O702" s="321">
        <f t="shared" si="53"/>
        <v>6.6350710900473953</v>
      </c>
      <c r="P702" s="322">
        <f t="shared" si="54"/>
        <v>612.5625</v>
      </c>
    </row>
    <row r="703" spans="1:16" x14ac:dyDescent="0.45">
      <c r="A703" s="311">
        <v>557290</v>
      </c>
      <c r="B703" s="311">
        <v>0</v>
      </c>
      <c r="C703" s="330" t="s">
        <v>343</v>
      </c>
      <c r="D703" s="313">
        <v>44719</v>
      </c>
      <c r="E703" s="314">
        <f t="shared" si="50"/>
        <v>17</v>
      </c>
      <c r="F703" s="315">
        <f t="shared" si="51"/>
        <v>63</v>
      </c>
      <c r="G703" s="364">
        <f t="shared" si="52"/>
        <v>47</v>
      </c>
      <c r="H703" s="166" t="s">
        <v>553</v>
      </c>
      <c r="I703" s="365">
        <v>524697</v>
      </c>
      <c r="J703" s="318">
        <v>24</v>
      </c>
      <c r="K703" s="318">
        <v>25.7</v>
      </c>
      <c r="L703" s="319">
        <v>10.199999999999999</v>
      </c>
      <c r="M703" s="319">
        <v>9.3000000000000007</v>
      </c>
      <c r="N703" s="320"/>
      <c r="O703" s="321">
        <f t="shared" si="53"/>
        <v>7.0833333333333304</v>
      </c>
      <c r="P703" s="322">
        <f t="shared" si="54"/>
        <v>441.09900000000005</v>
      </c>
    </row>
    <row r="704" spans="1:16" x14ac:dyDescent="0.45">
      <c r="A704" s="311">
        <v>557291</v>
      </c>
      <c r="B704" s="311">
        <v>1</v>
      </c>
      <c r="C704" s="330" t="s">
        <v>343</v>
      </c>
      <c r="D704" s="313">
        <v>44719</v>
      </c>
      <c r="E704" s="314">
        <f t="shared" si="50"/>
        <v>17</v>
      </c>
      <c r="F704" s="315">
        <f t="shared" si="51"/>
        <v>63</v>
      </c>
      <c r="G704" s="364">
        <f t="shared" si="52"/>
        <v>47</v>
      </c>
      <c r="H704" s="166" t="s">
        <v>552</v>
      </c>
      <c r="I704" s="365">
        <v>524698</v>
      </c>
      <c r="J704" s="318">
        <v>23.5</v>
      </c>
      <c r="K704" s="318">
        <v>26.1</v>
      </c>
      <c r="L704" s="319">
        <v>11.7</v>
      </c>
      <c r="M704" s="319">
        <v>6.3</v>
      </c>
      <c r="N704" s="320"/>
      <c r="O704" s="321">
        <f t="shared" si="53"/>
        <v>11.063829787234059</v>
      </c>
      <c r="P704" s="322">
        <f t="shared" si="54"/>
        <v>232.18649999999997</v>
      </c>
    </row>
    <row r="705" spans="1:18" x14ac:dyDescent="0.45">
      <c r="A705" s="311">
        <v>557292</v>
      </c>
      <c r="B705" s="311">
        <v>2</v>
      </c>
      <c r="C705" s="330" t="s">
        <v>343</v>
      </c>
      <c r="D705" s="313">
        <v>44719</v>
      </c>
      <c r="E705" s="314">
        <f t="shared" si="50"/>
        <v>17</v>
      </c>
      <c r="F705" s="315">
        <f t="shared" si="51"/>
        <v>63</v>
      </c>
      <c r="G705" s="364">
        <f t="shared" si="52"/>
        <v>47</v>
      </c>
      <c r="H705" s="375" t="s">
        <v>551</v>
      </c>
      <c r="I705" s="311">
        <v>524699</v>
      </c>
      <c r="J705" s="318">
        <v>27.3</v>
      </c>
      <c r="K705" s="318">
        <v>28.6</v>
      </c>
      <c r="L705" s="319">
        <v>11.8</v>
      </c>
      <c r="M705" s="319">
        <v>7.3</v>
      </c>
      <c r="N705" s="320"/>
      <c r="O705" s="321">
        <f t="shared" si="53"/>
        <v>4.7619047619047672</v>
      </c>
      <c r="P705" s="322">
        <f t="shared" si="54"/>
        <v>314.411</v>
      </c>
    </row>
    <row r="706" spans="1:18" x14ac:dyDescent="0.45">
      <c r="A706" s="311">
        <v>557293</v>
      </c>
      <c r="B706" s="311">
        <v>3</v>
      </c>
      <c r="C706" s="330" t="s">
        <v>343</v>
      </c>
      <c r="D706" s="313">
        <v>44719</v>
      </c>
      <c r="E706" s="314">
        <f t="shared" si="50"/>
        <v>17</v>
      </c>
      <c r="F706" s="315">
        <f t="shared" si="51"/>
        <v>63</v>
      </c>
      <c r="G706" s="364">
        <f t="shared" si="52"/>
        <v>47</v>
      </c>
      <c r="H706" s="166" t="s">
        <v>552</v>
      </c>
      <c r="I706" s="365">
        <v>524700</v>
      </c>
      <c r="J706" s="318">
        <v>23.2</v>
      </c>
      <c r="K706" s="318">
        <v>25.5</v>
      </c>
      <c r="L706" s="319">
        <v>10.3</v>
      </c>
      <c r="M706" s="319">
        <v>9.4</v>
      </c>
      <c r="N706" s="320"/>
      <c r="O706" s="321">
        <f t="shared" si="53"/>
        <v>9.9137931034482882</v>
      </c>
      <c r="P706" s="322">
        <f t="shared" si="54"/>
        <v>455.05400000000003</v>
      </c>
    </row>
    <row r="707" spans="1:18" x14ac:dyDescent="0.45">
      <c r="A707" s="311">
        <v>557294</v>
      </c>
      <c r="B707" s="311">
        <v>4</v>
      </c>
      <c r="C707" s="330" t="s">
        <v>343</v>
      </c>
      <c r="D707" s="313">
        <v>44719</v>
      </c>
      <c r="E707" s="314">
        <f t="shared" si="50"/>
        <v>17</v>
      </c>
      <c r="F707" s="315">
        <f t="shared" si="51"/>
        <v>63</v>
      </c>
      <c r="G707" s="364">
        <f t="shared" si="52"/>
        <v>47</v>
      </c>
      <c r="H707" s="166" t="s">
        <v>551</v>
      </c>
      <c r="I707" s="365">
        <v>524701</v>
      </c>
      <c r="J707" s="318">
        <v>26.5</v>
      </c>
      <c r="K707" s="318">
        <v>27.5</v>
      </c>
      <c r="L707" s="319">
        <v>14.7</v>
      </c>
      <c r="M707" s="319">
        <v>10.5</v>
      </c>
      <c r="N707" s="320"/>
      <c r="O707" s="321">
        <f t="shared" si="53"/>
        <v>3.7735849056603765</v>
      </c>
      <c r="P707" s="322">
        <f t="shared" si="54"/>
        <v>810.33749999999998</v>
      </c>
    </row>
    <row r="708" spans="1:18" x14ac:dyDescent="0.45">
      <c r="A708" s="311">
        <v>557295</v>
      </c>
      <c r="B708" s="311">
        <v>0</v>
      </c>
      <c r="C708" s="331" t="s">
        <v>344</v>
      </c>
      <c r="D708" s="313">
        <v>44719</v>
      </c>
      <c r="E708" s="314">
        <f t="shared" si="50"/>
        <v>17</v>
      </c>
      <c r="F708" s="315">
        <f t="shared" si="51"/>
        <v>63</v>
      </c>
      <c r="G708" s="364">
        <f t="shared" si="52"/>
        <v>47</v>
      </c>
      <c r="H708" s="166" t="s">
        <v>551</v>
      </c>
      <c r="I708" s="365">
        <v>524702</v>
      </c>
      <c r="J708" s="318">
        <v>23.9</v>
      </c>
      <c r="K708" s="318">
        <v>26.1</v>
      </c>
      <c r="L708" s="319">
        <v>12.2</v>
      </c>
      <c r="M708" s="319">
        <v>8</v>
      </c>
      <c r="N708" s="320"/>
      <c r="O708" s="321">
        <f t="shared" si="53"/>
        <v>9.2050209205021041</v>
      </c>
      <c r="P708" s="322">
        <f t="shared" si="54"/>
        <v>390.4</v>
      </c>
    </row>
    <row r="709" spans="1:18" x14ac:dyDescent="0.45">
      <c r="A709" s="311">
        <v>557299</v>
      </c>
      <c r="B709" s="311">
        <v>4</v>
      </c>
      <c r="C709" s="331" t="s">
        <v>344</v>
      </c>
      <c r="D709" s="313">
        <v>44719</v>
      </c>
      <c r="E709" s="314">
        <f t="shared" si="50"/>
        <v>17</v>
      </c>
      <c r="F709" s="315">
        <f t="shared" si="51"/>
        <v>63</v>
      </c>
      <c r="G709" s="364">
        <f t="shared" si="52"/>
        <v>47</v>
      </c>
      <c r="H709" s="166" t="s">
        <v>553</v>
      </c>
      <c r="I709" s="365">
        <v>524706</v>
      </c>
      <c r="J709" s="318">
        <v>25.1</v>
      </c>
      <c r="K709" s="318">
        <v>30.4</v>
      </c>
      <c r="L709" s="319">
        <v>21.5</v>
      </c>
      <c r="M709" s="319">
        <v>12.7</v>
      </c>
      <c r="N709" s="320"/>
      <c r="O709" s="321">
        <f t="shared" si="53"/>
        <v>21.115537848605559</v>
      </c>
      <c r="P709" s="322">
        <f t="shared" si="54"/>
        <v>1733.8675000000001</v>
      </c>
    </row>
    <row r="710" spans="1:18" x14ac:dyDescent="0.45">
      <c r="A710" s="311">
        <v>557301</v>
      </c>
      <c r="B710" s="311">
        <v>1</v>
      </c>
      <c r="C710" s="329" t="s">
        <v>345</v>
      </c>
      <c r="D710" s="313">
        <v>44719</v>
      </c>
      <c r="E710" s="314">
        <f t="shared" si="50"/>
        <v>17</v>
      </c>
      <c r="F710" s="315">
        <f t="shared" si="51"/>
        <v>63</v>
      </c>
      <c r="G710" s="364">
        <f t="shared" si="52"/>
        <v>47</v>
      </c>
      <c r="H710" s="366" t="s">
        <v>552</v>
      </c>
      <c r="I710" s="365">
        <v>524697</v>
      </c>
      <c r="J710" s="318">
        <v>22.9</v>
      </c>
      <c r="K710" s="318">
        <v>26.3</v>
      </c>
      <c r="L710" s="319">
        <v>15.4</v>
      </c>
      <c r="M710" s="319">
        <v>11</v>
      </c>
      <c r="N710" s="320"/>
      <c r="O710" s="321">
        <f t="shared" si="53"/>
        <v>14.847161572052414</v>
      </c>
      <c r="P710" s="322">
        <f t="shared" si="54"/>
        <v>931.7</v>
      </c>
    </row>
    <row r="711" spans="1:18" x14ac:dyDescent="0.45">
      <c r="A711" s="367">
        <v>557302</v>
      </c>
      <c r="B711" s="367">
        <v>2</v>
      </c>
      <c r="C711" s="376" t="s">
        <v>345</v>
      </c>
      <c r="D711" s="313">
        <v>44719</v>
      </c>
      <c r="E711" s="314">
        <f t="shared" si="50"/>
        <v>17</v>
      </c>
      <c r="F711" s="315">
        <f t="shared" si="51"/>
        <v>63</v>
      </c>
      <c r="G711" s="364">
        <f t="shared" si="52"/>
        <v>47</v>
      </c>
      <c r="H711" s="166" t="s">
        <v>552</v>
      </c>
      <c r="I711" s="369">
        <v>524698</v>
      </c>
      <c r="J711" s="370">
        <v>24.3</v>
      </c>
      <c r="K711" s="370">
        <v>27.3</v>
      </c>
      <c r="L711" s="371">
        <v>12.8</v>
      </c>
      <c r="M711" s="371">
        <v>10.6</v>
      </c>
      <c r="N711" s="372"/>
      <c r="O711" s="373">
        <f t="shared" si="53"/>
        <v>12.345679012345689</v>
      </c>
      <c r="P711" s="374">
        <f t="shared" si="54"/>
        <v>719.10400000000004</v>
      </c>
    </row>
    <row r="712" spans="1:18" x14ac:dyDescent="0.45">
      <c r="A712" s="311">
        <v>557304</v>
      </c>
      <c r="B712" s="311">
        <v>4</v>
      </c>
      <c r="C712" s="329" t="s">
        <v>345</v>
      </c>
      <c r="D712" s="313">
        <v>44719</v>
      </c>
      <c r="E712" s="314">
        <f t="shared" si="50"/>
        <v>17</v>
      </c>
      <c r="F712" s="315">
        <f t="shared" si="51"/>
        <v>63</v>
      </c>
      <c r="G712" s="364">
        <f t="shared" si="52"/>
        <v>47</v>
      </c>
      <c r="H712" s="166" t="s">
        <v>552</v>
      </c>
      <c r="I712" s="365">
        <v>524700</v>
      </c>
      <c r="J712" s="318">
        <v>23.6</v>
      </c>
      <c r="K712" s="318">
        <v>26.2</v>
      </c>
      <c r="L712" s="319">
        <v>14.3</v>
      </c>
      <c r="M712" s="319">
        <v>14</v>
      </c>
      <c r="N712" s="320"/>
      <c r="O712" s="321">
        <f t="shared" si="53"/>
        <v>11.016949152542367</v>
      </c>
      <c r="P712" s="322">
        <f t="shared" si="54"/>
        <v>1401.4</v>
      </c>
    </row>
    <row r="713" spans="1:18" x14ac:dyDescent="0.45">
      <c r="A713" s="311">
        <v>557305</v>
      </c>
      <c r="B713" s="311">
        <v>0</v>
      </c>
      <c r="C713" s="331" t="s">
        <v>346</v>
      </c>
      <c r="D713" s="313">
        <v>44719</v>
      </c>
      <c r="E713" s="314">
        <f t="shared" si="50"/>
        <v>17</v>
      </c>
      <c r="F713" s="315">
        <f t="shared" si="51"/>
        <v>63</v>
      </c>
      <c r="G713" s="364">
        <f t="shared" si="52"/>
        <v>47</v>
      </c>
      <c r="H713" s="166" t="s">
        <v>552</v>
      </c>
      <c r="I713" s="365">
        <v>524701</v>
      </c>
      <c r="J713" s="318">
        <v>22.7</v>
      </c>
      <c r="K713" s="318">
        <v>27</v>
      </c>
      <c r="L713" s="319">
        <v>13.3</v>
      </c>
      <c r="M713" s="319">
        <v>9.9</v>
      </c>
      <c r="N713" s="320"/>
      <c r="O713" s="321">
        <f t="shared" si="53"/>
        <v>18.942731277533053</v>
      </c>
      <c r="P713" s="322">
        <f t="shared" si="54"/>
        <v>651.76650000000006</v>
      </c>
    </row>
    <row r="714" spans="1:18" x14ac:dyDescent="0.45">
      <c r="A714" s="311">
        <v>557306</v>
      </c>
      <c r="B714" s="311">
        <v>1</v>
      </c>
      <c r="C714" s="331" t="s">
        <v>346</v>
      </c>
      <c r="D714" s="313">
        <v>44719</v>
      </c>
      <c r="E714" s="314">
        <f t="shared" si="50"/>
        <v>17</v>
      </c>
      <c r="F714" s="315">
        <f t="shared" si="51"/>
        <v>63</v>
      </c>
      <c r="G714" s="364">
        <f t="shared" si="52"/>
        <v>47</v>
      </c>
      <c r="H714" s="166" t="s">
        <v>553</v>
      </c>
      <c r="I714" s="365">
        <v>524702</v>
      </c>
      <c r="J714" s="318">
        <v>22.4</v>
      </c>
      <c r="K714" s="318">
        <v>25.6</v>
      </c>
      <c r="L714" s="371">
        <v>10.1</v>
      </c>
      <c r="M714" s="319">
        <v>7</v>
      </c>
      <c r="N714" s="320"/>
      <c r="O714" s="321">
        <f t="shared" si="53"/>
        <v>14.285714285714302</v>
      </c>
      <c r="P714" s="322">
        <f t="shared" si="54"/>
        <v>247.45000000000002</v>
      </c>
    </row>
    <row r="715" spans="1:18" x14ac:dyDescent="0.45">
      <c r="A715" s="311">
        <v>557308</v>
      </c>
      <c r="B715" s="311">
        <v>3</v>
      </c>
      <c r="C715" s="331" t="s">
        <v>346</v>
      </c>
      <c r="D715" s="313">
        <v>44719</v>
      </c>
      <c r="E715" s="314">
        <f t="shared" si="50"/>
        <v>17</v>
      </c>
      <c r="F715" s="315">
        <f t="shared" si="51"/>
        <v>63</v>
      </c>
      <c r="G715" s="364">
        <f t="shared" si="52"/>
        <v>47</v>
      </c>
      <c r="H715" s="166" t="s">
        <v>552</v>
      </c>
      <c r="I715" s="365">
        <v>524704</v>
      </c>
      <c r="J715" s="318">
        <v>22.9</v>
      </c>
      <c r="K715" s="318">
        <v>25.2</v>
      </c>
      <c r="L715" s="371">
        <v>14</v>
      </c>
      <c r="M715" s="319">
        <v>12.7</v>
      </c>
      <c r="N715" s="320"/>
      <c r="O715" s="321">
        <f t="shared" si="53"/>
        <v>10.043668122270756</v>
      </c>
      <c r="P715" s="322">
        <f t="shared" si="54"/>
        <v>1129.0299999999997</v>
      </c>
    </row>
    <row r="716" spans="1:18" x14ac:dyDescent="0.45">
      <c r="A716" s="311">
        <v>557309</v>
      </c>
      <c r="B716" s="311">
        <v>4</v>
      </c>
      <c r="C716" s="331" t="s">
        <v>346</v>
      </c>
      <c r="D716" s="313">
        <v>44719</v>
      </c>
      <c r="E716" s="314">
        <f t="shared" si="50"/>
        <v>17</v>
      </c>
      <c r="F716" s="315">
        <f t="shared" si="51"/>
        <v>63</v>
      </c>
      <c r="G716" s="364">
        <f t="shared" si="52"/>
        <v>47</v>
      </c>
      <c r="H716" s="166" t="s">
        <v>553</v>
      </c>
      <c r="I716" s="365">
        <v>524705</v>
      </c>
      <c r="J716" s="318">
        <v>22.1</v>
      </c>
      <c r="K716" s="318">
        <v>24.5</v>
      </c>
      <c r="L716" s="371">
        <v>8.8000000000000007</v>
      </c>
      <c r="M716" s="319">
        <v>7</v>
      </c>
      <c r="N716" s="320"/>
      <c r="O716" s="321">
        <f t="shared" si="53"/>
        <v>10.859728506787313</v>
      </c>
      <c r="P716" s="322">
        <f t="shared" si="54"/>
        <v>215.60000000000002</v>
      </c>
    </row>
    <row r="717" spans="1:18" x14ac:dyDescent="0.45">
      <c r="A717" s="311">
        <v>557271</v>
      </c>
      <c r="B717" s="311">
        <v>1</v>
      </c>
      <c r="C717" s="312" t="s">
        <v>337</v>
      </c>
      <c r="D717" s="313">
        <v>44722</v>
      </c>
      <c r="E717" s="314">
        <f t="shared" si="50"/>
        <v>17.428571428571427</v>
      </c>
      <c r="F717" s="315">
        <f t="shared" si="51"/>
        <v>66</v>
      </c>
      <c r="G717" s="364">
        <f t="shared" si="52"/>
        <v>50</v>
      </c>
      <c r="H717" s="166" t="s">
        <v>552</v>
      </c>
      <c r="I717" s="365">
        <v>524678</v>
      </c>
      <c r="J717" s="318">
        <v>23.2</v>
      </c>
      <c r="K717" s="318"/>
      <c r="L717" s="371">
        <v>16.8</v>
      </c>
      <c r="M717" s="319">
        <v>11.5</v>
      </c>
      <c r="N717" s="320"/>
      <c r="O717" s="321" t="str">
        <f t="shared" si="53"/>
        <v/>
      </c>
      <c r="P717" s="322">
        <f t="shared" si="54"/>
        <v>1110.9000000000001</v>
      </c>
    </row>
    <row r="718" spans="1:18" x14ac:dyDescent="0.45">
      <c r="A718" s="311">
        <v>557272</v>
      </c>
      <c r="B718" s="311">
        <v>2</v>
      </c>
      <c r="C718" s="312" t="s">
        <v>337</v>
      </c>
      <c r="D718" s="313">
        <v>44722</v>
      </c>
      <c r="E718" s="314">
        <f t="shared" si="50"/>
        <v>17.428571428571427</v>
      </c>
      <c r="F718" s="315">
        <f t="shared" si="51"/>
        <v>66</v>
      </c>
      <c r="G718" s="364">
        <f t="shared" si="52"/>
        <v>50</v>
      </c>
      <c r="H718" s="166" t="s">
        <v>553</v>
      </c>
      <c r="I718" s="365">
        <v>524679</v>
      </c>
      <c r="J718" s="318">
        <v>22.4</v>
      </c>
      <c r="K718" s="318"/>
      <c r="L718" s="371">
        <v>9.1</v>
      </c>
      <c r="M718" s="319">
        <v>8.3000000000000007</v>
      </c>
      <c r="N718" s="320"/>
      <c r="O718" s="321" t="str">
        <f t="shared" si="53"/>
        <v/>
      </c>
      <c r="P718" s="322">
        <f t="shared" si="54"/>
        <v>313.44950000000006</v>
      </c>
      <c r="R718" t="s">
        <v>554</v>
      </c>
    </row>
    <row r="719" spans="1:18" x14ac:dyDescent="0.45">
      <c r="A719" s="311">
        <v>557274</v>
      </c>
      <c r="B719" s="311">
        <v>4</v>
      </c>
      <c r="C719" s="312" t="s">
        <v>337</v>
      </c>
      <c r="D719" s="313">
        <v>44722</v>
      </c>
      <c r="E719" s="314">
        <f t="shared" si="50"/>
        <v>17.428571428571427</v>
      </c>
      <c r="F719" s="315">
        <f t="shared" si="51"/>
        <v>66</v>
      </c>
      <c r="G719" s="364">
        <f t="shared" si="52"/>
        <v>50</v>
      </c>
      <c r="H719" s="166" t="s">
        <v>553</v>
      </c>
      <c r="I719" s="365">
        <v>524681</v>
      </c>
      <c r="J719" s="318">
        <v>24.2</v>
      </c>
      <c r="K719" s="318"/>
      <c r="L719" s="371">
        <v>13.1</v>
      </c>
      <c r="M719" s="319">
        <v>10.199999999999999</v>
      </c>
      <c r="N719" s="320"/>
      <c r="O719" s="321" t="str">
        <f t="shared" si="53"/>
        <v/>
      </c>
      <c r="P719" s="322">
        <f t="shared" si="54"/>
        <v>681.46199999999988</v>
      </c>
      <c r="R719" t="s">
        <v>555</v>
      </c>
    </row>
    <row r="720" spans="1:18" x14ac:dyDescent="0.45">
      <c r="A720" s="311">
        <v>557275</v>
      </c>
      <c r="B720" s="311">
        <v>0</v>
      </c>
      <c r="C720" s="327" t="s">
        <v>339</v>
      </c>
      <c r="D720" s="313">
        <v>44722</v>
      </c>
      <c r="E720" s="314">
        <f t="shared" si="50"/>
        <v>17.428571428571427</v>
      </c>
      <c r="F720" s="315">
        <f t="shared" si="51"/>
        <v>66</v>
      </c>
      <c r="G720" s="364">
        <f t="shared" si="52"/>
        <v>50</v>
      </c>
      <c r="H720" s="166" t="s">
        <v>553</v>
      </c>
      <c r="I720" s="365">
        <v>524682</v>
      </c>
      <c r="J720" s="318">
        <v>20.7</v>
      </c>
      <c r="K720" s="318"/>
      <c r="L720" s="371">
        <v>0</v>
      </c>
      <c r="M720" s="319">
        <v>0</v>
      </c>
      <c r="N720" s="320"/>
      <c r="O720" s="321" t="str">
        <f t="shared" si="53"/>
        <v/>
      </c>
      <c r="P720" s="322">
        <f t="shared" si="54"/>
        <v>0</v>
      </c>
      <c r="R720" t="s">
        <v>556</v>
      </c>
    </row>
    <row r="721" spans="1:18" x14ac:dyDescent="0.45">
      <c r="A721" s="311">
        <v>557276</v>
      </c>
      <c r="B721" s="311">
        <v>1</v>
      </c>
      <c r="C721" s="327" t="s">
        <v>339</v>
      </c>
      <c r="D721" s="313">
        <v>44722</v>
      </c>
      <c r="E721" s="314">
        <f t="shared" si="50"/>
        <v>17.428571428571427</v>
      </c>
      <c r="F721" s="315">
        <f t="shared" si="51"/>
        <v>66</v>
      </c>
      <c r="G721" s="364">
        <f t="shared" si="52"/>
        <v>50</v>
      </c>
      <c r="H721" s="166" t="s">
        <v>553</v>
      </c>
      <c r="I721" s="365">
        <v>524683</v>
      </c>
      <c r="J721" s="318">
        <v>21.8</v>
      </c>
      <c r="K721" s="318"/>
      <c r="L721" s="371">
        <v>0</v>
      </c>
      <c r="M721" s="319">
        <v>0</v>
      </c>
      <c r="N721" s="320"/>
      <c r="O721" s="321" t="str">
        <f t="shared" si="53"/>
        <v/>
      </c>
      <c r="P721" s="322">
        <f t="shared" si="54"/>
        <v>0</v>
      </c>
      <c r="R721" t="s">
        <v>557</v>
      </c>
    </row>
    <row r="722" spans="1:18" x14ac:dyDescent="0.45">
      <c r="A722" s="311">
        <v>557277</v>
      </c>
      <c r="B722" s="311">
        <v>2</v>
      </c>
      <c r="C722" s="327" t="s">
        <v>339</v>
      </c>
      <c r="D722" s="313">
        <v>44722</v>
      </c>
      <c r="E722" s="314">
        <f t="shared" si="50"/>
        <v>17.428571428571427</v>
      </c>
      <c r="F722" s="315">
        <f t="shared" si="51"/>
        <v>66</v>
      </c>
      <c r="G722" s="364">
        <f t="shared" si="52"/>
        <v>50</v>
      </c>
      <c r="H722" s="166" t="s">
        <v>553</v>
      </c>
      <c r="I722" s="365">
        <v>524684</v>
      </c>
      <c r="J722" s="318">
        <v>24.6</v>
      </c>
      <c r="K722" s="318"/>
      <c r="L722" s="371">
        <v>12.6</v>
      </c>
      <c r="M722" s="319">
        <v>9.3000000000000007</v>
      </c>
      <c r="N722" s="320"/>
      <c r="O722" s="321" t="str">
        <f t="shared" si="53"/>
        <v/>
      </c>
      <c r="P722" s="322">
        <f t="shared" si="54"/>
        <v>544.88700000000006</v>
      </c>
      <c r="R722" t="s">
        <v>558</v>
      </c>
    </row>
    <row r="723" spans="1:18" x14ac:dyDescent="0.45">
      <c r="A723" s="311">
        <v>557278</v>
      </c>
      <c r="B723" s="311">
        <v>3</v>
      </c>
      <c r="C723" s="327" t="s">
        <v>339</v>
      </c>
      <c r="D723" s="313">
        <v>44722</v>
      </c>
      <c r="E723" s="314">
        <f t="shared" si="50"/>
        <v>17.428571428571427</v>
      </c>
      <c r="F723" s="315">
        <f t="shared" si="51"/>
        <v>66</v>
      </c>
      <c r="G723" s="364">
        <f t="shared" si="52"/>
        <v>50</v>
      </c>
      <c r="H723" s="166" t="s">
        <v>553</v>
      </c>
      <c r="I723" s="365">
        <v>524685</v>
      </c>
      <c r="J723" s="318">
        <v>22.6</v>
      </c>
      <c r="K723" s="318"/>
      <c r="L723" s="371"/>
      <c r="M723" s="319"/>
      <c r="N723" s="320"/>
      <c r="O723" s="321" t="str">
        <f t="shared" si="53"/>
        <v/>
      </c>
      <c r="P723" s="322" t="str">
        <f t="shared" si="54"/>
        <v/>
      </c>
      <c r="R723" t="s">
        <v>559</v>
      </c>
    </row>
    <row r="724" spans="1:18" x14ac:dyDescent="0.45">
      <c r="A724" s="311">
        <v>557279</v>
      </c>
      <c r="B724" s="311">
        <v>4</v>
      </c>
      <c r="C724" s="327" t="s">
        <v>339</v>
      </c>
      <c r="D724" s="313">
        <v>44722</v>
      </c>
      <c r="E724" s="314">
        <f t="shared" si="50"/>
        <v>17.428571428571427</v>
      </c>
      <c r="F724" s="315">
        <f t="shared" si="51"/>
        <v>66</v>
      </c>
      <c r="G724" s="364">
        <f t="shared" si="52"/>
        <v>50</v>
      </c>
      <c r="H724" s="166" t="s">
        <v>551</v>
      </c>
      <c r="I724" s="365">
        <v>524686</v>
      </c>
      <c r="J724" s="318">
        <v>23</v>
      </c>
      <c r="K724" s="318"/>
      <c r="L724" s="371"/>
      <c r="M724" s="319"/>
      <c r="N724" s="320"/>
      <c r="O724" s="321" t="str">
        <f t="shared" si="53"/>
        <v/>
      </c>
      <c r="P724" s="322" t="str">
        <f t="shared" si="54"/>
        <v/>
      </c>
      <c r="R724" t="s">
        <v>560</v>
      </c>
    </row>
    <row r="725" spans="1:18" x14ac:dyDescent="0.45">
      <c r="A725" s="311">
        <v>557280</v>
      </c>
      <c r="B725" s="311">
        <v>0</v>
      </c>
      <c r="C725" s="328" t="s">
        <v>341</v>
      </c>
      <c r="D725" s="313">
        <v>44722</v>
      </c>
      <c r="E725" s="314">
        <f t="shared" si="50"/>
        <v>17.428571428571427</v>
      </c>
      <c r="F725" s="315">
        <f t="shared" si="51"/>
        <v>66</v>
      </c>
      <c r="G725" s="364">
        <f t="shared" si="52"/>
        <v>50</v>
      </c>
      <c r="H725" s="166" t="s">
        <v>553</v>
      </c>
      <c r="I725" s="365">
        <v>524687</v>
      </c>
      <c r="J725" s="318">
        <v>22.7</v>
      </c>
      <c r="K725" s="318"/>
      <c r="L725" s="319">
        <v>17</v>
      </c>
      <c r="M725" s="319">
        <v>13.6</v>
      </c>
      <c r="N725" s="320"/>
      <c r="O725" s="321" t="str">
        <f t="shared" si="53"/>
        <v/>
      </c>
      <c r="P725" s="322">
        <f t="shared" si="54"/>
        <v>1572.1599999999999</v>
      </c>
    </row>
    <row r="726" spans="1:18" x14ac:dyDescent="0.45">
      <c r="A726" s="311">
        <v>557284</v>
      </c>
      <c r="B726" s="311">
        <v>4</v>
      </c>
      <c r="C726" s="328" t="s">
        <v>341</v>
      </c>
      <c r="D726" s="313">
        <v>44722</v>
      </c>
      <c r="E726" s="314">
        <f t="shared" si="50"/>
        <v>17.428571428571427</v>
      </c>
      <c r="F726" s="315">
        <f t="shared" si="51"/>
        <v>66</v>
      </c>
      <c r="G726" s="364">
        <f t="shared" si="52"/>
        <v>50</v>
      </c>
      <c r="H726" s="166" t="s">
        <v>552</v>
      </c>
      <c r="I726" s="365">
        <v>524691</v>
      </c>
      <c r="J726" s="318">
        <v>23.3</v>
      </c>
      <c r="K726" s="318"/>
      <c r="L726" s="319">
        <v>8.9</v>
      </c>
      <c r="M726" s="319">
        <v>7.2</v>
      </c>
      <c r="N726" s="320"/>
      <c r="O726" s="321" t="str">
        <f t="shared" si="53"/>
        <v/>
      </c>
      <c r="P726" s="322">
        <f t="shared" si="54"/>
        <v>230.68799999999999</v>
      </c>
    </row>
    <row r="727" spans="1:18" x14ac:dyDescent="0.45">
      <c r="A727" s="311">
        <v>557286</v>
      </c>
      <c r="B727" s="311">
        <v>1</v>
      </c>
      <c r="C727" s="329" t="s">
        <v>342</v>
      </c>
      <c r="D727" s="313">
        <v>44722</v>
      </c>
      <c r="E727" s="314">
        <f t="shared" si="50"/>
        <v>17.428571428571427</v>
      </c>
      <c r="F727" s="315">
        <f t="shared" si="51"/>
        <v>66</v>
      </c>
      <c r="G727" s="364">
        <f t="shared" si="52"/>
        <v>50</v>
      </c>
      <c r="H727" s="166" t="s">
        <v>552</v>
      </c>
      <c r="I727" s="365">
        <v>524693</v>
      </c>
      <c r="J727" s="318">
        <v>22.2</v>
      </c>
      <c r="K727" s="318"/>
      <c r="L727" s="319">
        <v>11.3</v>
      </c>
      <c r="M727" s="319">
        <v>10.1</v>
      </c>
      <c r="N727" s="320"/>
      <c r="O727" s="321" t="str">
        <f t="shared" si="53"/>
        <v/>
      </c>
      <c r="P727" s="322">
        <f t="shared" si="54"/>
        <v>576.35649999999998</v>
      </c>
    </row>
    <row r="728" spans="1:18" x14ac:dyDescent="0.45">
      <c r="A728" s="311">
        <v>557287</v>
      </c>
      <c r="B728" s="311">
        <v>2</v>
      </c>
      <c r="C728" s="329" t="s">
        <v>342</v>
      </c>
      <c r="D728" s="313">
        <v>44722</v>
      </c>
      <c r="E728" s="314">
        <f t="shared" si="50"/>
        <v>17.428571428571427</v>
      </c>
      <c r="F728" s="315">
        <f t="shared" si="51"/>
        <v>66</v>
      </c>
      <c r="G728" s="364">
        <f t="shared" si="52"/>
        <v>50</v>
      </c>
      <c r="H728" s="166" t="s">
        <v>553</v>
      </c>
      <c r="I728" s="365">
        <v>524694</v>
      </c>
      <c r="J728" s="318">
        <v>23.7</v>
      </c>
      <c r="K728" s="318"/>
      <c r="L728" s="319">
        <v>7.3</v>
      </c>
      <c r="M728" s="319">
        <v>6.3</v>
      </c>
      <c r="N728" s="320"/>
      <c r="O728" s="321" t="str">
        <f t="shared" si="53"/>
        <v/>
      </c>
      <c r="P728" s="322">
        <f t="shared" si="54"/>
        <v>144.86849999999998</v>
      </c>
    </row>
    <row r="729" spans="1:18" x14ac:dyDescent="0.45">
      <c r="A729" s="311">
        <v>557288</v>
      </c>
      <c r="B729" s="311">
        <v>3</v>
      </c>
      <c r="C729" s="329" t="s">
        <v>342</v>
      </c>
      <c r="D729" s="313">
        <v>44722</v>
      </c>
      <c r="E729" s="314">
        <f t="shared" si="50"/>
        <v>17.428571428571427</v>
      </c>
      <c r="F729" s="315">
        <f t="shared" si="51"/>
        <v>66</v>
      </c>
      <c r="G729" s="364">
        <f t="shared" si="52"/>
        <v>50</v>
      </c>
      <c r="H729" s="166" t="s">
        <v>552</v>
      </c>
      <c r="I729" s="365">
        <v>524695</v>
      </c>
      <c r="J729" s="318">
        <v>21.1</v>
      </c>
      <c r="K729" s="318"/>
      <c r="L729" s="319">
        <v>15.2</v>
      </c>
      <c r="M729" s="319">
        <v>11</v>
      </c>
      <c r="N729" s="320"/>
      <c r="O729" s="321" t="str">
        <f t="shared" si="53"/>
        <v/>
      </c>
      <c r="P729" s="322">
        <f t="shared" si="54"/>
        <v>919.59999999999991</v>
      </c>
    </row>
    <row r="730" spans="1:18" x14ac:dyDescent="0.45">
      <c r="A730" s="311">
        <v>557290</v>
      </c>
      <c r="B730" s="311">
        <v>0</v>
      </c>
      <c r="C730" s="330" t="s">
        <v>343</v>
      </c>
      <c r="D730" s="313">
        <v>44722</v>
      </c>
      <c r="E730" s="314">
        <f t="shared" si="50"/>
        <v>17.428571428571427</v>
      </c>
      <c r="F730" s="315">
        <f t="shared" si="51"/>
        <v>66</v>
      </c>
      <c r="G730" s="364">
        <f t="shared" si="52"/>
        <v>50</v>
      </c>
      <c r="H730" s="166" t="s">
        <v>553</v>
      </c>
      <c r="I730" s="365">
        <v>524697</v>
      </c>
      <c r="J730" s="318">
        <v>24</v>
      </c>
      <c r="K730" s="318"/>
      <c r="L730" s="319">
        <v>9</v>
      </c>
      <c r="M730" s="319">
        <v>9</v>
      </c>
      <c r="N730" s="320"/>
      <c r="O730" s="321" t="str">
        <f t="shared" si="53"/>
        <v/>
      </c>
      <c r="P730" s="322">
        <f t="shared" si="54"/>
        <v>364.5</v>
      </c>
    </row>
    <row r="731" spans="1:18" x14ac:dyDescent="0.45">
      <c r="A731" s="311">
        <v>557291</v>
      </c>
      <c r="B731" s="311">
        <v>1</v>
      </c>
      <c r="C731" s="330" t="s">
        <v>343</v>
      </c>
      <c r="D731" s="313">
        <v>44722</v>
      </c>
      <c r="E731" s="314">
        <f t="shared" si="50"/>
        <v>17.428571428571427</v>
      </c>
      <c r="F731" s="315">
        <f t="shared" si="51"/>
        <v>66</v>
      </c>
      <c r="G731" s="364">
        <f t="shared" si="52"/>
        <v>50</v>
      </c>
      <c r="H731" s="166" t="s">
        <v>552</v>
      </c>
      <c r="I731" s="365">
        <v>524698</v>
      </c>
      <c r="J731" s="318">
        <v>23.5</v>
      </c>
      <c r="K731" s="318"/>
      <c r="L731" s="319">
        <v>8.9</v>
      </c>
      <c r="M731" s="319">
        <v>7</v>
      </c>
      <c r="N731" s="320"/>
      <c r="O731" s="321" t="str">
        <f t="shared" si="53"/>
        <v/>
      </c>
      <c r="P731" s="322">
        <f t="shared" si="54"/>
        <v>218.05</v>
      </c>
    </row>
    <row r="732" spans="1:18" x14ac:dyDescent="0.45">
      <c r="A732" s="311">
        <v>557292</v>
      </c>
      <c r="B732" s="311">
        <v>2</v>
      </c>
      <c r="C732" s="330" t="s">
        <v>343</v>
      </c>
      <c r="D732" s="313">
        <v>44722</v>
      </c>
      <c r="E732" s="314">
        <f t="shared" si="50"/>
        <v>17.428571428571427</v>
      </c>
      <c r="F732" s="315">
        <f t="shared" si="51"/>
        <v>66</v>
      </c>
      <c r="G732" s="364">
        <f t="shared" si="52"/>
        <v>50</v>
      </c>
      <c r="H732" s="166" t="s">
        <v>551</v>
      </c>
      <c r="I732" s="365">
        <v>524699</v>
      </c>
      <c r="J732" s="318">
        <v>27.3</v>
      </c>
      <c r="K732" s="318"/>
      <c r="L732" s="319">
        <v>9.1</v>
      </c>
      <c r="M732" s="319">
        <v>7.7</v>
      </c>
      <c r="N732" s="320"/>
      <c r="O732" s="321" t="str">
        <f t="shared" si="53"/>
        <v/>
      </c>
      <c r="P732" s="322">
        <f t="shared" si="54"/>
        <v>269.76949999999999</v>
      </c>
    </row>
    <row r="733" spans="1:18" x14ac:dyDescent="0.45">
      <c r="A733" s="311">
        <v>557293</v>
      </c>
      <c r="B733" s="311">
        <v>3</v>
      </c>
      <c r="C733" s="330" t="s">
        <v>343</v>
      </c>
      <c r="D733" s="313">
        <v>44722</v>
      </c>
      <c r="E733" s="314">
        <f t="shared" si="50"/>
        <v>17.428571428571427</v>
      </c>
      <c r="F733" s="315">
        <f t="shared" si="51"/>
        <v>66</v>
      </c>
      <c r="G733" s="364">
        <f t="shared" si="52"/>
        <v>50</v>
      </c>
      <c r="H733" s="166" t="s">
        <v>552</v>
      </c>
      <c r="I733" s="365">
        <v>524700</v>
      </c>
      <c r="J733" s="318">
        <v>23.2</v>
      </c>
      <c r="K733" s="318"/>
      <c r="L733" s="319">
        <v>10.199999999999999</v>
      </c>
      <c r="M733" s="319">
        <v>9.3000000000000007</v>
      </c>
      <c r="N733" s="320"/>
      <c r="O733" s="321" t="str">
        <f t="shared" si="53"/>
        <v/>
      </c>
      <c r="P733" s="322">
        <f t="shared" si="54"/>
        <v>441.09900000000005</v>
      </c>
    </row>
    <row r="734" spans="1:18" x14ac:dyDescent="0.45">
      <c r="A734" s="311">
        <v>557294</v>
      </c>
      <c r="B734" s="311">
        <v>4</v>
      </c>
      <c r="C734" s="330" t="s">
        <v>343</v>
      </c>
      <c r="D734" s="313">
        <v>44722</v>
      </c>
      <c r="E734" s="314">
        <f t="shared" si="50"/>
        <v>17.428571428571427</v>
      </c>
      <c r="F734" s="315">
        <f t="shared" si="51"/>
        <v>66</v>
      </c>
      <c r="G734" s="364">
        <f t="shared" si="52"/>
        <v>50</v>
      </c>
      <c r="H734" s="166" t="s">
        <v>551</v>
      </c>
      <c r="I734" s="365">
        <v>524701</v>
      </c>
      <c r="J734" s="318">
        <v>26.5</v>
      </c>
      <c r="K734" s="318"/>
      <c r="L734" s="319">
        <v>14.6</v>
      </c>
      <c r="M734" s="319">
        <v>10.7</v>
      </c>
      <c r="N734" s="320"/>
      <c r="O734" s="321" t="str">
        <f t="shared" si="53"/>
        <v/>
      </c>
      <c r="P734" s="322">
        <f t="shared" si="54"/>
        <v>835.77699999999993</v>
      </c>
    </row>
    <row r="735" spans="1:18" x14ac:dyDescent="0.45">
      <c r="A735" s="311">
        <v>557295</v>
      </c>
      <c r="B735" s="311">
        <v>0</v>
      </c>
      <c r="C735" s="331" t="s">
        <v>344</v>
      </c>
      <c r="D735" s="313">
        <v>44722</v>
      </c>
      <c r="E735" s="314">
        <f t="shared" si="50"/>
        <v>17.428571428571427</v>
      </c>
      <c r="F735" s="315">
        <f t="shared" si="51"/>
        <v>66</v>
      </c>
      <c r="G735" s="364">
        <f t="shared" si="52"/>
        <v>50</v>
      </c>
      <c r="H735" s="166" t="s">
        <v>551</v>
      </c>
      <c r="I735" s="365">
        <v>524702</v>
      </c>
      <c r="J735" s="318">
        <v>23.9</v>
      </c>
      <c r="K735" s="318"/>
      <c r="L735" s="319">
        <v>12.7</v>
      </c>
      <c r="M735" s="319">
        <v>11.6</v>
      </c>
      <c r="N735" s="320"/>
      <c r="O735" s="321" t="str">
        <f t="shared" si="53"/>
        <v/>
      </c>
      <c r="P735" s="322">
        <f t="shared" si="54"/>
        <v>854.4559999999999</v>
      </c>
    </row>
    <row r="736" spans="1:18" x14ac:dyDescent="0.45">
      <c r="A736" s="311">
        <v>557299</v>
      </c>
      <c r="B736" s="311">
        <v>4</v>
      </c>
      <c r="C736" s="331" t="s">
        <v>344</v>
      </c>
      <c r="D736" s="313">
        <v>44722</v>
      </c>
      <c r="E736" s="314">
        <f t="shared" si="50"/>
        <v>17.428571428571427</v>
      </c>
      <c r="F736" s="315">
        <f t="shared" si="51"/>
        <v>66</v>
      </c>
      <c r="G736" s="364">
        <f t="shared" si="52"/>
        <v>50</v>
      </c>
      <c r="H736" s="166" t="s">
        <v>553</v>
      </c>
      <c r="I736" s="365">
        <v>524706</v>
      </c>
      <c r="J736" s="318">
        <v>25.1</v>
      </c>
      <c r="K736" s="318"/>
      <c r="L736" s="319">
        <v>25.3</v>
      </c>
      <c r="M736" s="319">
        <v>18.2</v>
      </c>
      <c r="N736" s="320"/>
      <c r="O736" s="321" t="str">
        <f t="shared" si="53"/>
        <v/>
      </c>
      <c r="P736" s="322">
        <f t="shared" si="54"/>
        <v>4190.1859999999997</v>
      </c>
    </row>
    <row r="737" spans="1:16" x14ac:dyDescent="0.45">
      <c r="A737" s="311">
        <v>557301</v>
      </c>
      <c r="B737" s="311">
        <v>1</v>
      </c>
      <c r="C737" s="329" t="s">
        <v>345</v>
      </c>
      <c r="D737" s="313">
        <v>44722</v>
      </c>
      <c r="E737" s="314">
        <f t="shared" si="50"/>
        <v>17.428571428571427</v>
      </c>
      <c r="F737" s="315">
        <f t="shared" si="51"/>
        <v>66</v>
      </c>
      <c r="G737" s="364">
        <f t="shared" si="52"/>
        <v>50</v>
      </c>
      <c r="H737" s="166" t="s">
        <v>552</v>
      </c>
      <c r="I737" s="365">
        <v>524697</v>
      </c>
      <c r="J737" s="318">
        <v>22.9</v>
      </c>
      <c r="K737" s="318"/>
      <c r="L737" s="319">
        <v>16.5</v>
      </c>
      <c r="M737" s="319">
        <v>13.3</v>
      </c>
      <c r="N737" s="320"/>
      <c r="O737" s="321" t="str">
        <f t="shared" si="53"/>
        <v/>
      </c>
      <c r="P737" s="322">
        <f t="shared" si="54"/>
        <v>1459.3425000000002</v>
      </c>
    </row>
    <row r="738" spans="1:16" x14ac:dyDescent="0.45">
      <c r="A738" s="311">
        <v>557302</v>
      </c>
      <c r="B738" s="311">
        <v>2</v>
      </c>
      <c r="C738" s="329" t="s">
        <v>345</v>
      </c>
      <c r="D738" s="313">
        <v>44722</v>
      </c>
      <c r="E738" s="314">
        <f t="shared" si="50"/>
        <v>17.428571428571427</v>
      </c>
      <c r="F738" s="315">
        <f t="shared" si="51"/>
        <v>66</v>
      </c>
      <c r="G738" s="364">
        <f t="shared" si="52"/>
        <v>50</v>
      </c>
      <c r="H738" s="166" t="s">
        <v>552</v>
      </c>
      <c r="I738" s="365">
        <v>524698</v>
      </c>
      <c r="J738" s="318">
        <v>24.3</v>
      </c>
      <c r="K738" s="318"/>
      <c r="L738" s="319">
        <v>13.7</v>
      </c>
      <c r="M738" s="319">
        <v>11</v>
      </c>
      <c r="N738" s="320"/>
      <c r="O738" s="321" t="str">
        <f t="shared" si="53"/>
        <v/>
      </c>
      <c r="P738" s="322">
        <f t="shared" si="54"/>
        <v>828.84999999999991</v>
      </c>
    </row>
    <row r="739" spans="1:16" x14ac:dyDescent="0.45">
      <c r="A739" s="311">
        <v>557304</v>
      </c>
      <c r="B739" s="311">
        <v>4</v>
      </c>
      <c r="C739" s="329" t="s">
        <v>345</v>
      </c>
      <c r="D739" s="313">
        <v>44722</v>
      </c>
      <c r="E739" s="314">
        <f t="shared" si="50"/>
        <v>17.428571428571427</v>
      </c>
      <c r="F739" s="315">
        <f t="shared" si="51"/>
        <v>66</v>
      </c>
      <c r="G739" s="364">
        <f t="shared" si="52"/>
        <v>50</v>
      </c>
      <c r="H739" s="166" t="s">
        <v>552</v>
      </c>
      <c r="I739" s="365">
        <v>524700</v>
      </c>
      <c r="J739" s="318">
        <v>23.6</v>
      </c>
      <c r="K739" s="318"/>
      <c r="L739" s="319">
        <v>18.8</v>
      </c>
      <c r="M739" s="319">
        <v>16.5</v>
      </c>
      <c r="N739" s="320"/>
      <c r="O739" s="321" t="str">
        <f t="shared" si="53"/>
        <v/>
      </c>
      <c r="P739" s="322">
        <f t="shared" si="54"/>
        <v>2559.15</v>
      </c>
    </row>
    <row r="740" spans="1:16" x14ac:dyDescent="0.45">
      <c r="A740" s="311">
        <v>557305</v>
      </c>
      <c r="B740" s="311">
        <v>0</v>
      </c>
      <c r="C740" s="331" t="s">
        <v>346</v>
      </c>
      <c r="D740" s="313">
        <v>44722</v>
      </c>
      <c r="E740" s="314">
        <f t="shared" si="50"/>
        <v>17.428571428571427</v>
      </c>
      <c r="F740" s="315">
        <f t="shared" si="51"/>
        <v>66</v>
      </c>
      <c r="G740" s="364">
        <f t="shared" si="52"/>
        <v>50</v>
      </c>
      <c r="H740" s="166" t="s">
        <v>552</v>
      </c>
      <c r="I740" s="365">
        <v>524701</v>
      </c>
      <c r="J740" s="318">
        <v>22.7</v>
      </c>
      <c r="K740" s="318"/>
      <c r="L740" s="319">
        <v>18.100000000000001</v>
      </c>
      <c r="M740" s="319">
        <v>11.3</v>
      </c>
      <c r="N740" s="320"/>
      <c r="O740" s="321" t="str">
        <f t="shared" si="53"/>
        <v/>
      </c>
      <c r="P740" s="322">
        <f t="shared" si="54"/>
        <v>1155.5945000000002</v>
      </c>
    </row>
    <row r="741" spans="1:16" x14ac:dyDescent="0.45">
      <c r="A741" s="311">
        <v>557306</v>
      </c>
      <c r="B741" s="311">
        <v>1</v>
      </c>
      <c r="C741" s="331" t="s">
        <v>346</v>
      </c>
      <c r="D741" s="313">
        <v>44722</v>
      </c>
      <c r="E741" s="314">
        <f t="shared" si="50"/>
        <v>17.428571428571427</v>
      </c>
      <c r="F741" s="315">
        <f t="shared" si="51"/>
        <v>66</v>
      </c>
      <c r="G741" s="364">
        <f t="shared" si="52"/>
        <v>50</v>
      </c>
      <c r="H741" s="166" t="s">
        <v>553</v>
      </c>
      <c r="I741" s="365">
        <v>524702</v>
      </c>
      <c r="J741" s="318">
        <v>22.4</v>
      </c>
      <c r="K741" s="318"/>
      <c r="L741" s="319">
        <v>13.4</v>
      </c>
      <c r="M741" s="319">
        <v>8.6</v>
      </c>
      <c r="N741" s="320"/>
      <c r="O741" s="321" t="str">
        <f t="shared" si="53"/>
        <v/>
      </c>
      <c r="P741" s="322">
        <f t="shared" si="54"/>
        <v>495.53199999999998</v>
      </c>
    </row>
    <row r="742" spans="1:16" x14ac:dyDescent="0.45">
      <c r="A742" s="311">
        <v>557308</v>
      </c>
      <c r="B742" s="311">
        <v>3</v>
      </c>
      <c r="C742" s="331" t="s">
        <v>346</v>
      </c>
      <c r="D742" s="313">
        <v>44722</v>
      </c>
      <c r="E742" s="314">
        <f t="shared" si="50"/>
        <v>17.428571428571427</v>
      </c>
      <c r="F742" s="315">
        <f t="shared" si="51"/>
        <v>66</v>
      </c>
      <c r="G742" s="364">
        <f t="shared" si="52"/>
        <v>50</v>
      </c>
      <c r="H742" s="166" t="s">
        <v>552</v>
      </c>
      <c r="I742" s="365">
        <v>524704</v>
      </c>
      <c r="J742" s="318">
        <v>22.9</v>
      </c>
      <c r="K742" s="318"/>
      <c r="L742" s="319">
        <v>16.100000000000001</v>
      </c>
      <c r="M742" s="319">
        <v>13.2</v>
      </c>
      <c r="N742" s="320"/>
      <c r="O742" s="321" t="str">
        <f t="shared" si="53"/>
        <v/>
      </c>
      <c r="P742" s="322">
        <f t="shared" si="54"/>
        <v>1402.6320000000001</v>
      </c>
    </row>
    <row r="743" spans="1:16" x14ac:dyDescent="0.45">
      <c r="A743" s="311">
        <v>557309</v>
      </c>
      <c r="B743" s="311">
        <v>4</v>
      </c>
      <c r="C743" s="331" t="s">
        <v>346</v>
      </c>
      <c r="D743" s="313">
        <v>44722</v>
      </c>
      <c r="E743" s="314">
        <f t="shared" si="50"/>
        <v>17.428571428571427</v>
      </c>
      <c r="F743" s="315">
        <f t="shared" si="51"/>
        <v>66</v>
      </c>
      <c r="G743" s="364">
        <f t="shared" si="52"/>
        <v>50</v>
      </c>
      <c r="H743" s="166" t="s">
        <v>553</v>
      </c>
      <c r="I743" s="365">
        <v>524705</v>
      </c>
      <c r="J743" s="318">
        <v>22.1</v>
      </c>
      <c r="K743" s="318"/>
      <c r="L743" s="319">
        <v>16.399999999999999</v>
      </c>
      <c r="M743" s="319">
        <v>9.5</v>
      </c>
      <c r="N743" s="320"/>
      <c r="O743" s="321" t="str">
        <f t="shared" si="53"/>
        <v/>
      </c>
      <c r="P743" s="322">
        <f t="shared" si="54"/>
        <v>740.05</v>
      </c>
    </row>
    <row r="744" spans="1:16" x14ac:dyDescent="0.45">
      <c r="A744" s="311">
        <v>557271</v>
      </c>
      <c r="B744" s="311">
        <v>1</v>
      </c>
      <c r="C744" s="312" t="s">
        <v>337</v>
      </c>
      <c r="D744" s="313">
        <v>44725</v>
      </c>
      <c r="E744" s="314">
        <f t="shared" si="50"/>
        <v>17.857142857142858</v>
      </c>
      <c r="F744" s="315">
        <f t="shared" si="51"/>
        <v>69</v>
      </c>
      <c r="G744" s="364">
        <f t="shared" si="52"/>
        <v>53</v>
      </c>
      <c r="H744" s="166" t="s">
        <v>552</v>
      </c>
      <c r="I744" s="365">
        <v>524678</v>
      </c>
      <c r="J744" s="318">
        <v>23.2</v>
      </c>
      <c r="K744" s="318"/>
      <c r="L744" s="319"/>
      <c r="M744" s="319"/>
      <c r="N744" s="320"/>
      <c r="O744" s="321" t="str">
        <f t="shared" si="53"/>
        <v/>
      </c>
      <c r="P744" s="322" t="str">
        <f t="shared" si="54"/>
        <v/>
      </c>
    </row>
    <row r="745" spans="1:16" x14ac:dyDescent="0.45">
      <c r="A745" s="311">
        <v>557272</v>
      </c>
      <c r="B745" s="311">
        <v>2</v>
      </c>
      <c r="C745" s="312" t="s">
        <v>337</v>
      </c>
      <c r="D745" s="313">
        <v>44725</v>
      </c>
      <c r="E745" s="314">
        <f t="shared" si="50"/>
        <v>17.857142857142858</v>
      </c>
      <c r="F745" s="315">
        <f t="shared" si="51"/>
        <v>69</v>
      </c>
      <c r="G745" s="364">
        <f t="shared" si="52"/>
        <v>53</v>
      </c>
      <c r="H745" s="375" t="s">
        <v>553</v>
      </c>
      <c r="I745" s="311">
        <v>524679</v>
      </c>
      <c r="J745" s="318">
        <v>22.4</v>
      </c>
      <c r="K745" s="318">
        <v>24.6</v>
      </c>
      <c r="L745" s="319">
        <v>10.6</v>
      </c>
      <c r="M745" s="319">
        <v>9.4</v>
      </c>
      <c r="N745" s="320"/>
      <c r="O745" s="321">
        <f t="shared" si="53"/>
        <v>9.8214285714285801</v>
      </c>
      <c r="P745" s="322">
        <f t="shared" si="54"/>
        <v>468.30799999999999</v>
      </c>
    </row>
    <row r="746" spans="1:16" x14ac:dyDescent="0.45">
      <c r="A746" s="311">
        <v>557274</v>
      </c>
      <c r="B746" s="311">
        <v>4</v>
      </c>
      <c r="C746" s="312" t="s">
        <v>337</v>
      </c>
      <c r="D746" s="313">
        <v>44725</v>
      </c>
      <c r="E746" s="314">
        <f t="shared" ref="E746:E809" si="55">(D746-44600)/7</f>
        <v>17.857142857142858</v>
      </c>
      <c r="F746" s="315">
        <f t="shared" ref="F746:F809" si="56">D746-44656</f>
        <v>69</v>
      </c>
      <c r="G746" s="364">
        <f t="shared" ref="G746:G809" si="57">D746-44672</f>
        <v>53</v>
      </c>
      <c r="H746" s="166" t="s">
        <v>553</v>
      </c>
      <c r="I746" s="365">
        <v>524681</v>
      </c>
      <c r="J746" s="318">
        <v>24.2</v>
      </c>
      <c r="K746" s="318">
        <v>25.3</v>
      </c>
      <c r="L746" s="319">
        <v>12.8</v>
      </c>
      <c r="M746" s="319">
        <v>8.3000000000000007</v>
      </c>
      <c r="N746" s="320"/>
      <c r="O746" s="321">
        <f t="shared" ref="O746:O809" si="58">IF(K746="","",((K746/J746)-1)*100)</f>
        <v>4.5454545454545414</v>
      </c>
      <c r="P746" s="322">
        <f t="shared" ref="P746:P809" si="59">IF(L746="","",L746*M746*M746/2)</f>
        <v>440.89600000000007</v>
      </c>
    </row>
    <row r="747" spans="1:16" x14ac:dyDescent="0.45">
      <c r="A747" s="311">
        <v>557275</v>
      </c>
      <c r="B747" s="311">
        <v>0</v>
      </c>
      <c r="C747" s="327" t="s">
        <v>339</v>
      </c>
      <c r="D747" s="313">
        <v>44725</v>
      </c>
      <c r="E747" s="314">
        <f t="shared" si="55"/>
        <v>17.857142857142858</v>
      </c>
      <c r="F747" s="315">
        <f t="shared" si="56"/>
        <v>69</v>
      </c>
      <c r="G747" s="364">
        <f t="shared" si="57"/>
        <v>53</v>
      </c>
      <c r="H747" s="166" t="s">
        <v>553</v>
      </c>
      <c r="I747" s="365">
        <v>524682</v>
      </c>
      <c r="J747" s="318">
        <v>20.7</v>
      </c>
      <c r="K747" s="318">
        <v>23.6</v>
      </c>
      <c r="L747" s="319">
        <v>0</v>
      </c>
      <c r="M747" s="319">
        <v>0</v>
      </c>
      <c r="N747" s="320"/>
      <c r="O747" s="321">
        <f t="shared" si="58"/>
        <v>14.00966183574881</v>
      </c>
      <c r="P747" s="322">
        <f t="shared" si="59"/>
        <v>0</v>
      </c>
    </row>
    <row r="748" spans="1:16" x14ac:dyDescent="0.45">
      <c r="A748" s="311">
        <v>557276</v>
      </c>
      <c r="B748" s="311">
        <v>1</v>
      </c>
      <c r="C748" s="327" t="s">
        <v>339</v>
      </c>
      <c r="D748" s="313">
        <v>44725</v>
      </c>
      <c r="E748" s="314">
        <f t="shared" si="55"/>
        <v>17.857142857142858</v>
      </c>
      <c r="F748" s="315">
        <f t="shared" si="56"/>
        <v>69</v>
      </c>
      <c r="G748" s="364">
        <f t="shared" si="57"/>
        <v>53</v>
      </c>
      <c r="H748" s="166" t="s">
        <v>553</v>
      </c>
      <c r="I748" s="365">
        <v>524683</v>
      </c>
      <c r="J748" s="318">
        <v>21.8</v>
      </c>
      <c r="K748" s="318">
        <v>25</v>
      </c>
      <c r="L748" s="319">
        <v>0</v>
      </c>
      <c r="M748" s="319">
        <v>0</v>
      </c>
      <c r="N748" s="320"/>
      <c r="O748" s="321">
        <f t="shared" si="58"/>
        <v>14.678899082568808</v>
      </c>
      <c r="P748" s="322">
        <f t="shared" si="59"/>
        <v>0</v>
      </c>
    </row>
    <row r="749" spans="1:16" x14ac:dyDescent="0.45">
      <c r="A749" s="311">
        <v>557277</v>
      </c>
      <c r="B749" s="311">
        <v>2</v>
      </c>
      <c r="C749" s="327" t="s">
        <v>339</v>
      </c>
      <c r="D749" s="313">
        <v>44725</v>
      </c>
      <c r="E749" s="314">
        <f t="shared" si="55"/>
        <v>17.857142857142858</v>
      </c>
      <c r="F749" s="315">
        <f t="shared" si="56"/>
        <v>69</v>
      </c>
      <c r="G749" s="364">
        <f t="shared" si="57"/>
        <v>53</v>
      </c>
      <c r="H749" s="166" t="s">
        <v>553</v>
      </c>
      <c r="I749" s="365">
        <v>524684</v>
      </c>
      <c r="J749" s="318">
        <v>24.6</v>
      </c>
      <c r="K749" s="318">
        <v>27.1</v>
      </c>
      <c r="L749" s="319">
        <v>14.2</v>
      </c>
      <c r="M749" s="319">
        <v>13.4</v>
      </c>
      <c r="N749" s="320"/>
      <c r="O749" s="321">
        <f t="shared" si="58"/>
        <v>10.162601626016254</v>
      </c>
      <c r="P749" s="322">
        <f t="shared" si="59"/>
        <v>1274.876</v>
      </c>
    </row>
    <row r="750" spans="1:16" x14ac:dyDescent="0.45">
      <c r="A750" s="311">
        <v>557278</v>
      </c>
      <c r="B750" s="311">
        <v>3</v>
      </c>
      <c r="C750" s="327" t="s">
        <v>339</v>
      </c>
      <c r="D750" s="313">
        <v>44725</v>
      </c>
      <c r="E750" s="314">
        <f t="shared" si="55"/>
        <v>17.857142857142858</v>
      </c>
      <c r="F750" s="315">
        <f t="shared" si="56"/>
        <v>69</v>
      </c>
      <c r="G750" s="364">
        <f t="shared" si="57"/>
        <v>53</v>
      </c>
      <c r="H750" s="366" t="s">
        <v>553</v>
      </c>
      <c r="I750" s="365">
        <v>524685</v>
      </c>
      <c r="J750" s="318">
        <v>22.6</v>
      </c>
      <c r="K750" s="318"/>
      <c r="L750" s="319"/>
      <c r="M750" s="319"/>
      <c r="N750" s="320"/>
      <c r="O750" s="321" t="str">
        <f t="shared" si="58"/>
        <v/>
      </c>
      <c r="P750" s="322" t="str">
        <f t="shared" si="59"/>
        <v/>
      </c>
    </row>
    <row r="751" spans="1:16" x14ac:dyDescent="0.45">
      <c r="A751" s="367">
        <v>557279</v>
      </c>
      <c r="B751" s="367">
        <v>4</v>
      </c>
      <c r="C751" s="368" t="s">
        <v>339</v>
      </c>
      <c r="D751" s="313">
        <v>44725</v>
      </c>
      <c r="E751" s="314">
        <f t="shared" si="55"/>
        <v>17.857142857142858</v>
      </c>
      <c r="F751" s="315">
        <f t="shared" si="56"/>
        <v>69</v>
      </c>
      <c r="G751" s="364">
        <f t="shared" si="57"/>
        <v>53</v>
      </c>
      <c r="H751" s="166" t="s">
        <v>551</v>
      </c>
      <c r="I751" s="369">
        <v>524686</v>
      </c>
      <c r="J751" s="370">
        <v>23</v>
      </c>
      <c r="K751" s="370"/>
      <c r="L751" s="371"/>
      <c r="M751" s="371"/>
      <c r="N751" s="372"/>
      <c r="O751" s="373" t="str">
        <f t="shared" si="58"/>
        <v/>
      </c>
      <c r="P751" s="374" t="str">
        <f t="shared" si="59"/>
        <v/>
      </c>
    </row>
    <row r="752" spans="1:16" x14ac:dyDescent="0.45">
      <c r="A752" s="311">
        <v>557280</v>
      </c>
      <c r="B752" s="311">
        <v>0</v>
      </c>
      <c r="C752" s="328" t="s">
        <v>341</v>
      </c>
      <c r="D752" s="313">
        <v>44725</v>
      </c>
      <c r="E752" s="314">
        <f t="shared" si="55"/>
        <v>17.857142857142858</v>
      </c>
      <c r="F752" s="315">
        <f t="shared" si="56"/>
        <v>69</v>
      </c>
      <c r="G752" s="364">
        <f t="shared" si="57"/>
        <v>53</v>
      </c>
      <c r="H752" s="166" t="s">
        <v>553</v>
      </c>
      <c r="I752" s="365">
        <v>524687</v>
      </c>
      <c r="J752" s="318">
        <v>22.7</v>
      </c>
      <c r="K752" s="318"/>
      <c r="L752" s="319"/>
      <c r="M752" s="319"/>
      <c r="N752" s="320"/>
      <c r="O752" s="321" t="str">
        <f t="shared" si="58"/>
        <v/>
      </c>
      <c r="P752" s="322" t="str">
        <f t="shared" si="59"/>
        <v/>
      </c>
    </row>
    <row r="753" spans="1:16" x14ac:dyDescent="0.45">
      <c r="A753" s="311">
        <v>557284</v>
      </c>
      <c r="B753" s="311">
        <v>4</v>
      </c>
      <c r="C753" s="328" t="s">
        <v>341</v>
      </c>
      <c r="D753" s="313">
        <v>44725</v>
      </c>
      <c r="E753" s="314">
        <f t="shared" si="55"/>
        <v>17.857142857142858</v>
      </c>
      <c r="F753" s="315">
        <f t="shared" si="56"/>
        <v>69</v>
      </c>
      <c r="G753" s="364">
        <f t="shared" si="57"/>
        <v>53</v>
      </c>
      <c r="H753" s="166" t="s">
        <v>552</v>
      </c>
      <c r="I753" s="365">
        <v>524691</v>
      </c>
      <c r="J753" s="318">
        <v>23.3</v>
      </c>
      <c r="K753" s="318">
        <v>26.3</v>
      </c>
      <c r="L753" s="319">
        <v>9.1</v>
      </c>
      <c r="M753" s="319">
        <v>6.4</v>
      </c>
      <c r="N753" s="320"/>
      <c r="O753" s="321">
        <f t="shared" si="58"/>
        <v>12.875536480686689</v>
      </c>
      <c r="P753" s="322">
        <f t="shared" si="59"/>
        <v>186.36800000000002</v>
      </c>
    </row>
    <row r="754" spans="1:16" x14ac:dyDescent="0.45">
      <c r="A754" s="311">
        <v>557286</v>
      </c>
      <c r="B754" s="311">
        <v>1</v>
      </c>
      <c r="C754" s="329" t="s">
        <v>342</v>
      </c>
      <c r="D754" s="313">
        <v>44725</v>
      </c>
      <c r="E754" s="314">
        <f t="shared" si="55"/>
        <v>17.857142857142858</v>
      </c>
      <c r="F754" s="315">
        <f t="shared" si="56"/>
        <v>69</v>
      </c>
      <c r="G754" s="364">
        <f t="shared" si="57"/>
        <v>53</v>
      </c>
      <c r="H754" s="166" t="s">
        <v>552</v>
      </c>
      <c r="I754" s="365">
        <v>524693</v>
      </c>
      <c r="J754" s="318">
        <v>22.2</v>
      </c>
      <c r="K754" s="318">
        <v>24.5</v>
      </c>
      <c r="L754" s="371">
        <v>16</v>
      </c>
      <c r="M754" s="319">
        <v>12.5</v>
      </c>
      <c r="N754" s="320"/>
      <c r="O754" s="321">
        <f t="shared" si="58"/>
        <v>10.360360360360366</v>
      </c>
      <c r="P754" s="322">
        <f t="shared" si="59"/>
        <v>1250</v>
      </c>
    </row>
    <row r="755" spans="1:16" x14ac:dyDescent="0.45">
      <c r="A755" s="311">
        <v>557287</v>
      </c>
      <c r="B755" s="311">
        <v>2</v>
      </c>
      <c r="C755" s="329" t="s">
        <v>342</v>
      </c>
      <c r="D755" s="313">
        <v>44725</v>
      </c>
      <c r="E755" s="314">
        <f t="shared" si="55"/>
        <v>17.857142857142858</v>
      </c>
      <c r="F755" s="315">
        <f t="shared" si="56"/>
        <v>69</v>
      </c>
      <c r="G755" s="364">
        <f t="shared" si="57"/>
        <v>53</v>
      </c>
      <c r="H755" s="166" t="s">
        <v>553</v>
      </c>
      <c r="I755" s="365">
        <v>524694</v>
      </c>
      <c r="J755" s="318">
        <v>23.7</v>
      </c>
      <c r="K755" s="318">
        <v>26</v>
      </c>
      <c r="L755" s="371">
        <v>9.5</v>
      </c>
      <c r="M755" s="319">
        <v>7.6</v>
      </c>
      <c r="N755" s="320"/>
      <c r="O755" s="321">
        <f t="shared" si="58"/>
        <v>9.704641350210963</v>
      </c>
      <c r="P755" s="322">
        <f t="shared" si="59"/>
        <v>274.36</v>
      </c>
    </row>
    <row r="756" spans="1:16" x14ac:dyDescent="0.45">
      <c r="A756" s="311">
        <v>557288</v>
      </c>
      <c r="B756" s="311">
        <v>3</v>
      </c>
      <c r="C756" s="329" t="s">
        <v>342</v>
      </c>
      <c r="D756" s="313">
        <v>44725</v>
      </c>
      <c r="E756" s="314">
        <f t="shared" si="55"/>
        <v>17.857142857142858</v>
      </c>
      <c r="F756" s="315">
        <f t="shared" si="56"/>
        <v>69</v>
      </c>
      <c r="G756" s="364">
        <f t="shared" si="57"/>
        <v>53</v>
      </c>
      <c r="H756" s="166" t="s">
        <v>552</v>
      </c>
      <c r="I756" s="365">
        <v>524695</v>
      </c>
      <c r="J756" s="318">
        <v>21.1</v>
      </c>
      <c r="K756" s="318">
        <v>22</v>
      </c>
      <c r="L756" s="371">
        <v>19.5</v>
      </c>
      <c r="M756" s="319">
        <v>14.6</v>
      </c>
      <c r="N756" s="320"/>
      <c r="O756" s="321">
        <f t="shared" si="58"/>
        <v>4.2654028436018843</v>
      </c>
      <c r="P756" s="322">
        <f t="shared" si="59"/>
        <v>2078.31</v>
      </c>
    </row>
    <row r="757" spans="1:16" x14ac:dyDescent="0.45">
      <c r="A757" s="311">
        <v>557290</v>
      </c>
      <c r="B757" s="311">
        <v>0</v>
      </c>
      <c r="C757" s="330" t="s">
        <v>343</v>
      </c>
      <c r="D757" s="313">
        <v>44725</v>
      </c>
      <c r="E757" s="314">
        <f t="shared" si="55"/>
        <v>17.857142857142858</v>
      </c>
      <c r="F757" s="315">
        <f t="shared" si="56"/>
        <v>69</v>
      </c>
      <c r="G757" s="364">
        <f t="shared" si="57"/>
        <v>53</v>
      </c>
      <c r="H757" s="166" t="s">
        <v>553</v>
      </c>
      <c r="I757" s="365">
        <v>524697</v>
      </c>
      <c r="J757" s="318">
        <v>24</v>
      </c>
      <c r="K757" s="318">
        <v>27</v>
      </c>
      <c r="L757" s="371">
        <v>13.3</v>
      </c>
      <c r="M757" s="319">
        <v>13.2</v>
      </c>
      <c r="N757" s="320"/>
      <c r="O757" s="321">
        <f t="shared" si="58"/>
        <v>12.5</v>
      </c>
      <c r="P757" s="322">
        <f t="shared" si="59"/>
        <v>1158.6959999999999</v>
      </c>
    </row>
    <row r="758" spans="1:16" x14ac:dyDescent="0.45">
      <c r="A758" s="311">
        <v>557291</v>
      </c>
      <c r="B758" s="311">
        <v>1</v>
      </c>
      <c r="C758" s="330" t="s">
        <v>343</v>
      </c>
      <c r="D758" s="313">
        <v>44725</v>
      </c>
      <c r="E758" s="314">
        <f t="shared" si="55"/>
        <v>17.857142857142858</v>
      </c>
      <c r="F758" s="315">
        <f t="shared" si="56"/>
        <v>69</v>
      </c>
      <c r="G758" s="364">
        <f t="shared" si="57"/>
        <v>53</v>
      </c>
      <c r="H758" s="166" t="s">
        <v>552</v>
      </c>
      <c r="I758" s="365">
        <v>524698</v>
      </c>
      <c r="J758" s="318">
        <v>23.5</v>
      </c>
      <c r="K758" s="318">
        <v>27.4</v>
      </c>
      <c r="L758" s="371">
        <v>11.9</v>
      </c>
      <c r="M758" s="319">
        <v>8.9</v>
      </c>
      <c r="N758" s="320"/>
      <c r="O758" s="321">
        <f t="shared" si="58"/>
        <v>16.595744680851055</v>
      </c>
      <c r="P758" s="322">
        <f t="shared" si="59"/>
        <v>471.29950000000008</v>
      </c>
    </row>
    <row r="759" spans="1:16" x14ac:dyDescent="0.45">
      <c r="A759" s="311">
        <v>557292</v>
      </c>
      <c r="B759" s="311">
        <v>2</v>
      </c>
      <c r="C759" s="330" t="s">
        <v>343</v>
      </c>
      <c r="D759" s="313">
        <v>44725</v>
      </c>
      <c r="E759" s="314">
        <f t="shared" si="55"/>
        <v>17.857142857142858</v>
      </c>
      <c r="F759" s="315">
        <f t="shared" si="56"/>
        <v>69</v>
      </c>
      <c r="G759" s="364">
        <f t="shared" si="57"/>
        <v>53</v>
      </c>
      <c r="H759" s="166" t="s">
        <v>551</v>
      </c>
      <c r="I759" s="365">
        <v>524699</v>
      </c>
      <c r="J759" s="318">
        <v>27.3</v>
      </c>
      <c r="K759" s="318">
        <v>30.4</v>
      </c>
      <c r="L759" s="371">
        <v>18.2</v>
      </c>
      <c r="M759" s="319">
        <v>16</v>
      </c>
      <c r="N759" s="320"/>
      <c r="O759" s="321">
        <f t="shared" si="58"/>
        <v>11.355311355311336</v>
      </c>
      <c r="P759" s="322">
        <f t="shared" si="59"/>
        <v>2329.6</v>
      </c>
    </row>
    <row r="760" spans="1:16" x14ac:dyDescent="0.45">
      <c r="A760" s="311">
        <v>557293</v>
      </c>
      <c r="B760" s="311">
        <v>3</v>
      </c>
      <c r="C760" s="330" t="s">
        <v>343</v>
      </c>
      <c r="D760" s="313">
        <v>44725</v>
      </c>
      <c r="E760" s="314">
        <f t="shared" si="55"/>
        <v>17.857142857142858</v>
      </c>
      <c r="F760" s="315">
        <f t="shared" si="56"/>
        <v>69</v>
      </c>
      <c r="G760" s="364">
        <f t="shared" si="57"/>
        <v>53</v>
      </c>
      <c r="H760" s="166" t="s">
        <v>552</v>
      </c>
      <c r="I760" s="365">
        <v>524700</v>
      </c>
      <c r="J760" s="318">
        <v>23.2</v>
      </c>
      <c r="K760" s="318">
        <v>26.7</v>
      </c>
      <c r="L760" s="371">
        <v>17.3</v>
      </c>
      <c r="M760" s="319">
        <v>16.899999999999999</v>
      </c>
      <c r="N760" s="320"/>
      <c r="O760" s="321">
        <f t="shared" si="58"/>
        <v>15.086206896551735</v>
      </c>
      <c r="P760" s="322">
        <f t="shared" si="59"/>
        <v>2470.5264999999999</v>
      </c>
    </row>
    <row r="761" spans="1:16" x14ac:dyDescent="0.45">
      <c r="A761" s="311">
        <v>557294</v>
      </c>
      <c r="B761" s="311">
        <v>4</v>
      </c>
      <c r="C761" s="330" t="s">
        <v>343</v>
      </c>
      <c r="D761" s="313">
        <v>44725</v>
      </c>
      <c r="E761" s="314">
        <f t="shared" si="55"/>
        <v>17.857142857142858</v>
      </c>
      <c r="F761" s="315">
        <f t="shared" si="56"/>
        <v>69</v>
      </c>
      <c r="G761" s="364">
        <f t="shared" si="57"/>
        <v>53</v>
      </c>
      <c r="H761" s="166" t="s">
        <v>551</v>
      </c>
      <c r="I761" s="365">
        <v>524701</v>
      </c>
      <c r="J761" s="318">
        <v>26.5</v>
      </c>
      <c r="K761" s="318">
        <v>29.3</v>
      </c>
      <c r="L761" s="371">
        <v>20</v>
      </c>
      <c r="M761" s="319">
        <v>15.6</v>
      </c>
      <c r="N761" s="320"/>
      <c r="O761" s="321">
        <f t="shared" si="58"/>
        <v>10.566037735849054</v>
      </c>
      <c r="P761" s="322">
        <f t="shared" si="59"/>
        <v>2433.6</v>
      </c>
    </row>
    <row r="762" spans="1:16" x14ac:dyDescent="0.45">
      <c r="A762" s="311">
        <v>557295</v>
      </c>
      <c r="B762" s="311">
        <v>0</v>
      </c>
      <c r="C762" s="331" t="s">
        <v>344</v>
      </c>
      <c r="D762" s="313">
        <v>44725</v>
      </c>
      <c r="E762" s="314">
        <f t="shared" si="55"/>
        <v>17.857142857142858</v>
      </c>
      <c r="F762" s="315">
        <f t="shared" si="56"/>
        <v>69</v>
      </c>
      <c r="G762" s="364">
        <f t="shared" si="57"/>
        <v>53</v>
      </c>
      <c r="H762" s="166" t="s">
        <v>551</v>
      </c>
      <c r="I762" s="365">
        <v>524702</v>
      </c>
      <c r="J762" s="318">
        <v>23.9</v>
      </c>
      <c r="K762" s="318">
        <v>26.4</v>
      </c>
      <c r="L762" s="371">
        <v>17.2</v>
      </c>
      <c r="M762" s="319">
        <v>15.7</v>
      </c>
      <c r="N762" s="320"/>
      <c r="O762" s="321">
        <f t="shared" si="58"/>
        <v>10.460251046025103</v>
      </c>
      <c r="P762" s="322">
        <f t="shared" si="59"/>
        <v>2119.8139999999994</v>
      </c>
    </row>
    <row r="763" spans="1:16" x14ac:dyDescent="0.45">
      <c r="A763" s="311">
        <v>557299</v>
      </c>
      <c r="B763" s="311">
        <v>4</v>
      </c>
      <c r="C763" s="331" t="s">
        <v>344</v>
      </c>
      <c r="D763" s="313">
        <v>44725</v>
      </c>
      <c r="E763" s="314">
        <f t="shared" si="55"/>
        <v>17.857142857142858</v>
      </c>
      <c r="F763" s="315">
        <f t="shared" si="56"/>
        <v>69</v>
      </c>
      <c r="G763" s="364">
        <f t="shared" si="57"/>
        <v>53</v>
      </c>
      <c r="H763" s="166" t="s">
        <v>553</v>
      </c>
      <c r="I763" s="365">
        <v>524706</v>
      </c>
      <c r="J763" s="318">
        <v>25.1</v>
      </c>
      <c r="K763" s="318"/>
      <c r="L763" s="371"/>
      <c r="M763" s="319"/>
      <c r="N763" s="320"/>
      <c r="O763" s="321" t="str">
        <f t="shared" si="58"/>
        <v/>
      </c>
      <c r="P763" s="322" t="str">
        <f t="shared" si="59"/>
        <v/>
      </c>
    </row>
    <row r="764" spans="1:16" x14ac:dyDescent="0.45">
      <c r="A764" s="311">
        <v>557301</v>
      </c>
      <c r="B764" s="311">
        <v>1</v>
      </c>
      <c r="C764" s="329" t="s">
        <v>345</v>
      </c>
      <c r="D764" s="313">
        <v>44725</v>
      </c>
      <c r="E764" s="314">
        <f t="shared" si="55"/>
        <v>17.857142857142858</v>
      </c>
      <c r="F764" s="315">
        <f t="shared" si="56"/>
        <v>69</v>
      </c>
      <c r="G764" s="364">
        <f t="shared" si="57"/>
        <v>53</v>
      </c>
      <c r="H764" s="166" t="s">
        <v>552</v>
      </c>
      <c r="I764" s="365">
        <v>524697</v>
      </c>
      <c r="J764" s="318">
        <v>22.9</v>
      </c>
      <c r="K764" s="318"/>
      <c r="L764" s="371"/>
      <c r="M764" s="319"/>
      <c r="N764" s="320"/>
      <c r="O764" s="321" t="str">
        <f t="shared" si="58"/>
        <v/>
      </c>
      <c r="P764" s="322" t="str">
        <f t="shared" si="59"/>
        <v/>
      </c>
    </row>
    <row r="765" spans="1:16" x14ac:dyDescent="0.45">
      <c r="A765" s="311">
        <v>557302</v>
      </c>
      <c r="B765" s="311">
        <v>2</v>
      </c>
      <c r="C765" s="329" t="s">
        <v>345</v>
      </c>
      <c r="D765" s="313">
        <v>44725</v>
      </c>
      <c r="E765" s="314">
        <f t="shared" si="55"/>
        <v>17.857142857142858</v>
      </c>
      <c r="F765" s="315">
        <f t="shared" si="56"/>
        <v>69</v>
      </c>
      <c r="G765" s="364">
        <f t="shared" si="57"/>
        <v>53</v>
      </c>
      <c r="H765" s="166" t="s">
        <v>552</v>
      </c>
      <c r="I765" s="365">
        <v>524698</v>
      </c>
      <c r="J765" s="318">
        <v>24.3</v>
      </c>
      <c r="K765" s="318">
        <v>27</v>
      </c>
      <c r="L765" s="319">
        <v>18</v>
      </c>
      <c r="M765" s="319">
        <v>15</v>
      </c>
      <c r="N765" s="320"/>
      <c r="O765" s="321">
        <f t="shared" si="58"/>
        <v>11.111111111111116</v>
      </c>
      <c r="P765" s="322">
        <f t="shared" si="59"/>
        <v>2025</v>
      </c>
    </row>
    <row r="766" spans="1:16" x14ac:dyDescent="0.45">
      <c r="A766" s="311">
        <v>557304</v>
      </c>
      <c r="B766" s="311">
        <v>4</v>
      </c>
      <c r="C766" s="329" t="s">
        <v>345</v>
      </c>
      <c r="D766" s="313">
        <v>44725</v>
      </c>
      <c r="E766" s="314">
        <f t="shared" si="55"/>
        <v>17.857142857142858</v>
      </c>
      <c r="F766" s="315">
        <f t="shared" si="56"/>
        <v>69</v>
      </c>
      <c r="G766" s="364">
        <f t="shared" si="57"/>
        <v>53</v>
      </c>
      <c r="H766" s="166" t="s">
        <v>552</v>
      </c>
      <c r="I766" s="365">
        <v>524700</v>
      </c>
      <c r="J766" s="318">
        <v>23.6</v>
      </c>
      <c r="K766" s="318"/>
      <c r="L766" s="319"/>
      <c r="M766" s="319"/>
      <c r="N766" s="320"/>
      <c r="O766" s="321" t="str">
        <f t="shared" si="58"/>
        <v/>
      </c>
      <c r="P766" s="322" t="str">
        <f t="shared" si="59"/>
        <v/>
      </c>
    </row>
    <row r="767" spans="1:16" x14ac:dyDescent="0.45">
      <c r="A767" s="311">
        <v>557305</v>
      </c>
      <c r="B767" s="311">
        <v>0</v>
      </c>
      <c r="C767" s="331" t="s">
        <v>346</v>
      </c>
      <c r="D767" s="313">
        <v>44725</v>
      </c>
      <c r="E767" s="314">
        <f t="shared" si="55"/>
        <v>17.857142857142858</v>
      </c>
      <c r="F767" s="315">
        <f t="shared" si="56"/>
        <v>69</v>
      </c>
      <c r="G767" s="364">
        <f t="shared" si="57"/>
        <v>53</v>
      </c>
      <c r="H767" s="166" t="s">
        <v>552</v>
      </c>
      <c r="I767" s="365">
        <v>524701</v>
      </c>
      <c r="J767" s="318">
        <v>22.7</v>
      </c>
      <c r="K767" s="318"/>
      <c r="L767" s="319"/>
      <c r="M767" s="319"/>
      <c r="N767" s="320"/>
      <c r="O767" s="321" t="str">
        <f t="shared" si="58"/>
        <v/>
      </c>
      <c r="P767" s="322" t="str">
        <f t="shared" si="59"/>
        <v/>
      </c>
    </row>
    <row r="768" spans="1:16" x14ac:dyDescent="0.45">
      <c r="A768" s="311">
        <v>557306</v>
      </c>
      <c r="B768" s="311">
        <v>1</v>
      </c>
      <c r="C768" s="331" t="s">
        <v>346</v>
      </c>
      <c r="D768" s="313">
        <v>44725</v>
      </c>
      <c r="E768" s="314">
        <f t="shared" si="55"/>
        <v>17.857142857142858</v>
      </c>
      <c r="F768" s="315">
        <f t="shared" si="56"/>
        <v>69</v>
      </c>
      <c r="G768" s="364">
        <f t="shared" si="57"/>
        <v>53</v>
      </c>
      <c r="H768" s="166" t="s">
        <v>553</v>
      </c>
      <c r="I768" s="365">
        <v>524702</v>
      </c>
      <c r="J768" s="318">
        <v>22.4</v>
      </c>
      <c r="K768" s="318">
        <v>26.6</v>
      </c>
      <c r="L768" s="319">
        <v>19.5</v>
      </c>
      <c r="M768" s="319">
        <v>9.6</v>
      </c>
      <c r="N768" s="320"/>
      <c r="O768" s="321">
        <f t="shared" si="58"/>
        <v>18.750000000000021</v>
      </c>
      <c r="P768" s="322">
        <f t="shared" si="59"/>
        <v>898.56</v>
      </c>
    </row>
    <row r="769" spans="1:16" x14ac:dyDescent="0.45">
      <c r="A769" s="311">
        <v>557308</v>
      </c>
      <c r="B769" s="311">
        <v>3</v>
      </c>
      <c r="C769" s="331" t="s">
        <v>346</v>
      </c>
      <c r="D769" s="313">
        <v>44725</v>
      </c>
      <c r="E769" s="314">
        <f t="shared" si="55"/>
        <v>17.857142857142858</v>
      </c>
      <c r="F769" s="315">
        <f t="shared" si="56"/>
        <v>69</v>
      </c>
      <c r="G769" s="364">
        <f t="shared" si="57"/>
        <v>53</v>
      </c>
      <c r="H769" s="166" t="s">
        <v>552</v>
      </c>
      <c r="I769" s="365">
        <v>524704</v>
      </c>
      <c r="J769" s="318">
        <v>22.9</v>
      </c>
      <c r="K769" s="318"/>
      <c r="L769" s="319"/>
      <c r="M769" s="319"/>
      <c r="N769" s="320"/>
      <c r="O769" s="321" t="str">
        <f t="shared" si="58"/>
        <v/>
      </c>
      <c r="P769" s="322" t="str">
        <f t="shared" si="59"/>
        <v/>
      </c>
    </row>
    <row r="770" spans="1:16" x14ac:dyDescent="0.45">
      <c r="A770" s="311">
        <v>557309</v>
      </c>
      <c r="B770" s="311">
        <v>4</v>
      </c>
      <c r="C770" s="331" t="s">
        <v>346</v>
      </c>
      <c r="D770" s="313">
        <v>44725</v>
      </c>
      <c r="E770" s="314">
        <f t="shared" si="55"/>
        <v>17.857142857142858</v>
      </c>
      <c r="F770" s="315">
        <f t="shared" si="56"/>
        <v>69</v>
      </c>
      <c r="G770" s="364">
        <f t="shared" si="57"/>
        <v>53</v>
      </c>
      <c r="H770" s="166" t="s">
        <v>553</v>
      </c>
      <c r="I770" s="365">
        <v>524705</v>
      </c>
      <c r="J770" s="318">
        <v>22.1</v>
      </c>
      <c r="K770" s="318">
        <v>25.6</v>
      </c>
      <c r="L770" s="319">
        <v>20</v>
      </c>
      <c r="M770" s="319">
        <v>12.5</v>
      </c>
      <c r="N770" s="320"/>
      <c r="O770" s="321">
        <f t="shared" si="58"/>
        <v>15.837104072398178</v>
      </c>
      <c r="P770" s="322">
        <f t="shared" si="59"/>
        <v>1562.5</v>
      </c>
    </row>
    <row r="771" spans="1:16" x14ac:dyDescent="0.45">
      <c r="A771" s="311">
        <v>557271</v>
      </c>
      <c r="B771" s="311">
        <v>1</v>
      </c>
      <c r="C771" s="312" t="s">
        <v>337</v>
      </c>
      <c r="D771" s="313">
        <v>44728</v>
      </c>
      <c r="E771" s="314">
        <f t="shared" si="55"/>
        <v>18.285714285714285</v>
      </c>
      <c r="F771" s="315">
        <f t="shared" si="56"/>
        <v>72</v>
      </c>
      <c r="G771" s="364">
        <f t="shared" si="57"/>
        <v>56</v>
      </c>
      <c r="H771" s="166" t="s">
        <v>552</v>
      </c>
      <c r="I771" s="365">
        <v>524678</v>
      </c>
      <c r="J771" s="318">
        <v>23.2</v>
      </c>
      <c r="K771" s="318"/>
      <c r="L771" s="319"/>
      <c r="M771" s="319"/>
      <c r="N771" s="320"/>
      <c r="O771" s="321" t="str">
        <f t="shared" si="58"/>
        <v/>
      </c>
      <c r="P771" s="322" t="str">
        <f t="shared" si="59"/>
        <v/>
      </c>
    </row>
    <row r="772" spans="1:16" x14ac:dyDescent="0.45">
      <c r="A772" s="311">
        <v>557272</v>
      </c>
      <c r="B772" s="311">
        <v>2</v>
      </c>
      <c r="C772" s="312" t="s">
        <v>337</v>
      </c>
      <c r="D772" s="313">
        <v>44728</v>
      </c>
      <c r="E772" s="314">
        <f t="shared" si="55"/>
        <v>18.285714285714285</v>
      </c>
      <c r="F772" s="315">
        <f t="shared" si="56"/>
        <v>72</v>
      </c>
      <c r="G772" s="364">
        <f t="shared" si="57"/>
        <v>56</v>
      </c>
      <c r="H772" s="166" t="s">
        <v>553</v>
      </c>
      <c r="I772" s="365">
        <v>524679</v>
      </c>
      <c r="J772" s="318">
        <v>22.4</v>
      </c>
      <c r="K772" s="318"/>
      <c r="L772" s="319">
        <v>13.4</v>
      </c>
      <c r="M772" s="319">
        <v>11.3</v>
      </c>
      <c r="N772" s="320"/>
      <c r="O772" s="321" t="str">
        <f t="shared" si="58"/>
        <v/>
      </c>
      <c r="P772" s="322">
        <f t="shared" si="59"/>
        <v>855.52300000000014</v>
      </c>
    </row>
    <row r="773" spans="1:16" x14ac:dyDescent="0.45">
      <c r="A773" s="311">
        <v>557274</v>
      </c>
      <c r="B773" s="311">
        <v>4</v>
      </c>
      <c r="C773" s="312" t="s">
        <v>337</v>
      </c>
      <c r="D773" s="313">
        <v>44728</v>
      </c>
      <c r="E773" s="314">
        <f t="shared" si="55"/>
        <v>18.285714285714285</v>
      </c>
      <c r="F773" s="315">
        <f t="shared" si="56"/>
        <v>72</v>
      </c>
      <c r="G773" s="364">
        <f t="shared" si="57"/>
        <v>56</v>
      </c>
      <c r="H773" s="166" t="s">
        <v>553</v>
      </c>
      <c r="I773" s="365">
        <v>524681</v>
      </c>
      <c r="J773" s="318">
        <v>24.2</v>
      </c>
      <c r="K773" s="318"/>
      <c r="L773" s="319">
        <v>10.8</v>
      </c>
      <c r="M773" s="319">
        <v>9.1999999999999993</v>
      </c>
      <c r="N773" s="320"/>
      <c r="O773" s="321" t="str">
        <f t="shared" si="58"/>
        <v/>
      </c>
      <c r="P773" s="322">
        <f t="shared" si="59"/>
        <v>457.05599999999998</v>
      </c>
    </row>
    <row r="774" spans="1:16" x14ac:dyDescent="0.45">
      <c r="A774" s="311">
        <v>557275</v>
      </c>
      <c r="B774" s="311">
        <v>0</v>
      </c>
      <c r="C774" s="327" t="s">
        <v>339</v>
      </c>
      <c r="D774" s="313">
        <v>44728</v>
      </c>
      <c r="E774" s="314">
        <f t="shared" si="55"/>
        <v>18.285714285714285</v>
      </c>
      <c r="F774" s="315">
        <f t="shared" si="56"/>
        <v>72</v>
      </c>
      <c r="G774" s="364">
        <f t="shared" si="57"/>
        <v>56</v>
      </c>
      <c r="H774" s="166" t="s">
        <v>553</v>
      </c>
      <c r="I774" s="365">
        <v>524682</v>
      </c>
      <c r="J774" s="318">
        <v>20.7</v>
      </c>
      <c r="K774" s="318"/>
      <c r="L774" s="319">
        <v>0</v>
      </c>
      <c r="M774" s="319">
        <v>0</v>
      </c>
      <c r="N774" s="320"/>
      <c r="O774" s="321" t="str">
        <f t="shared" si="58"/>
        <v/>
      </c>
      <c r="P774" s="322">
        <f t="shared" si="59"/>
        <v>0</v>
      </c>
    </row>
    <row r="775" spans="1:16" x14ac:dyDescent="0.45">
      <c r="A775" s="311">
        <v>557276</v>
      </c>
      <c r="B775" s="311">
        <v>1</v>
      </c>
      <c r="C775" s="327" t="s">
        <v>339</v>
      </c>
      <c r="D775" s="313">
        <v>44728</v>
      </c>
      <c r="E775" s="314">
        <f t="shared" si="55"/>
        <v>18.285714285714285</v>
      </c>
      <c r="F775" s="315">
        <f t="shared" si="56"/>
        <v>72</v>
      </c>
      <c r="G775" s="364">
        <f t="shared" si="57"/>
        <v>56</v>
      </c>
      <c r="H775" s="166" t="s">
        <v>553</v>
      </c>
      <c r="I775" s="365">
        <v>524683</v>
      </c>
      <c r="J775" s="318">
        <v>21.8</v>
      </c>
      <c r="K775" s="318"/>
      <c r="L775" s="319">
        <v>0</v>
      </c>
      <c r="M775" s="319">
        <v>0</v>
      </c>
      <c r="N775" s="320"/>
      <c r="O775" s="321" t="str">
        <f t="shared" si="58"/>
        <v/>
      </c>
      <c r="P775" s="322">
        <f t="shared" si="59"/>
        <v>0</v>
      </c>
    </row>
    <row r="776" spans="1:16" x14ac:dyDescent="0.45">
      <c r="A776" s="311">
        <v>557277</v>
      </c>
      <c r="B776" s="311">
        <v>2</v>
      </c>
      <c r="C776" s="327" t="s">
        <v>339</v>
      </c>
      <c r="D776" s="313">
        <v>44728</v>
      </c>
      <c r="E776" s="314">
        <f t="shared" si="55"/>
        <v>18.285714285714285</v>
      </c>
      <c r="F776" s="315">
        <f t="shared" si="56"/>
        <v>72</v>
      </c>
      <c r="G776" s="364">
        <f t="shared" si="57"/>
        <v>56</v>
      </c>
      <c r="H776" s="166" t="s">
        <v>553</v>
      </c>
      <c r="I776" s="365">
        <v>524684</v>
      </c>
      <c r="J776" s="318">
        <v>24.6</v>
      </c>
      <c r="K776" s="318"/>
      <c r="L776" s="319">
        <v>15</v>
      </c>
      <c r="M776" s="319">
        <v>14.1</v>
      </c>
      <c r="N776" s="320"/>
      <c r="O776" s="321" t="str">
        <f t="shared" si="58"/>
        <v/>
      </c>
      <c r="P776" s="322">
        <f t="shared" si="59"/>
        <v>1491.075</v>
      </c>
    </row>
    <row r="777" spans="1:16" x14ac:dyDescent="0.45">
      <c r="A777" s="311">
        <v>557278</v>
      </c>
      <c r="B777" s="311">
        <v>3</v>
      </c>
      <c r="C777" s="327" t="s">
        <v>339</v>
      </c>
      <c r="D777" s="313">
        <v>44728</v>
      </c>
      <c r="E777" s="314">
        <f t="shared" si="55"/>
        <v>18.285714285714285</v>
      </c>
      <c r="F777" s="315">
        <f t="shared" si="56"/>
        <v>72</v>
      </c>
      <c r="G777" s="364">
        <f t="shared" si="57"/>
        <v>56</v>
      </c>
      <c r="H777" s="166" t="s">
        <v>553</v>
      </c>
      <c r="I777" s="365">
        <v>524685</v>
      </c>
      <c r="J777" s="318">
        <v>22.6</v>
      </c>
      <c r="K777" s="318"/>
      <c r="L777" s="319"/>
      <c r="M777" s="319"/>
      <c r="N777" s="320"/>
      <c r="O777" s="321" t="str">
        <f t="shared" si="58"/>
        <v/>
      </c>
      <c r="P777" s="322" t="str">
        <f t="shared" si="59"/>
        <v/>
      </c>
    </row>
    <row r="778" spans="1:16" x14ac:dyDescent="0.45">
      <c r="A778" s="311">
        <v>557279</v>
      </c>
      <c r="B778" s="311">
        <v>4</v>
      </c>
      <c r="C778" s="327" t="s">
        <v>339</v>
      </c>
      <c r="D778" s="313">
        <v>44728</v>
      </c>
      <c r="E778" s="314">
        <f t="shared" si="55"/>
        <v>18.285714285714285</v>
      </c>
      <c r="F778" s="315">
        <f t="shared" si="56"/>
        <v>72</v>
      </c>
      <c r="G778" s="364">
        <f t="shared" si="57"/>
        <v>56</v>
      </c>
      <c r="H778" s="166" t="s">
        <v>551</v>
      </c>
      <c r="I778" s="365">
        <v>524686</v>
      </c>
      <c r="J778" s="318">
        <v>23</v>
      </c>
      <c r="K778" s="318"/>
      <c r="L778" s="319"/>
      <c r="M778" s="319"/>
      <c r="N778" s="320"/>
      <c r="O778" s="321" t="str">
        <f t="shared" si="58"/>
        <v/>
      </c>
      <c r="P778" s="322" t="str">
        <f t="shared" si="59"/>
        <v/>
      </c>
    </row>
    <row r="779" spans="1:16" x14ac:dyDescent="0.45">
      <c r="A779" s="311">
        <v>557280</v>
      </c>
      <c r="B779" s="311">
        <v>0</v>
      </c>
      <c r="C779" s="328" t="s">
        <v>341</v>
      </c>
      <c r="D779" s="313">
        <v>44728</v>
      </c>
      <c r="E779" s="314">
        <f t="shared" si="55"/>
        <v>18.285714285714285</v>
      </c>
      <c r="F779" s="315">
        <f t="shared" si="56"/>
        <v>72</v>
      </c>
      <c r="G779" s="364">
        <f t="shared" si="57"/>
        <v>56</v>
      </c>
      <c r="H779" s="166" t="s">
        <v>553</v>
      </c>
      <c r="I779" s="365">
        <v>524687</v>
      </c>
      <c r="J779" s="318">
        <v>22.7</v>
      </c>
      <c r="K779" s="318"/>
      <c r="L779" s="319"/>
      <c r="M779" s="319"/>
      <c r="N779" s="320"/>
      <c r="O779" s="321" t="str">
        <f t="shared" si="58"/>
        <v/>
      </c>
      <c r="P779" s="322" t="str">
        <f t="shared" si="59"/>
        <v/>
      </c>
    </row>
    <row r="780" spans="1:16" x14ac:dyDescent="0.45">
      <c r="A780" s="311">
        <v>557284</v>
      </c>
      <c r="B780" s="311">
        <v>4</v>
      </c>
      <c r="C780" s="328" t="s">
        <v>341</v>
      </c>
      <c r="D780" s="313">
        <v>44728</v>
      </c>
      <c r="E780" s="314">
        <f t="shared" si="55"/>
        <v>18.285714285714285</v>
      </c>
      <c r="F780" s="315">
        <f t="shared" si="56"/>
        <v>72</v>
      </c>
      <c r="G780" s="364">
        <f t="shared" si="57"/>
        <v>56</v>
      </c>
      <c r="H780" s="166" t="s">
        <v>552</v>
      </c>
      <c r="I780" s="365">
        <v>524691</v>
      </c>
      <c r="J780" s="318">
        <v>23.3</v>
      </c>
      <c r="K780" s="318"/>
      <c r="L780" s="319">
        <v>12.6</v>
      </c>
      <c r="M780" s="319">
        <v>10.6</v>
      </c>
      <c r="N780" s="320"/>
      <c r="O780" s="321" t="str">
        <f t="shared" si="58"/>
        <v/>
      </c>
      <c r="P780" s="322">
        <f t="shared" si="59"/>
        <v>707.86799999999994</v>
      </c>
    </row>
    <row r="781" spans="1:16" x14ac:dyDescent="0.45">
      <c r="A781" s="311">
        <v>557286</v>
      </c>
      <c r="B781" s="311">
        <v>1</v>
      </c>
      <c r="C781" s="329" t="s">
        <v>342</v>
      </c>
      <c r="D781" s="313">
        <v>44728</v>
      </c>
      <c r="E781" s="314">
        <f t="shared" si="55"/>
        <v>18.285714285714285</v>
      </c>
      <c r="F781" s="315">
        <f t="shared" si="56"/>
        <v>72</v>
      </c>
      <c r="G781" s="364">
        <f t="shared" si="57"/>
        <v>56</v>
      </c>
      <c r="H781" s="166" t="s">
        <v>552</v>
      </c>
      <c r="I781" s="365">
        <v>524693</v>
      </c>
      <c r="J781" s="318">
        <v>22.2</v>
      </c>
      <c r="K781" s="318"/>
      <c r="L781" s="319">
        <v>16</v>
      </c>
      <c r="M781" s="319">
        <v>13</v>
      </c>
      <c r="N781" s="320"/>
      <c r="O781" s="321" t="str">
        <f t="shared" si="58"/>
        <v/>
      </c>
      <c r="P781" s="322">
        <f t="shared" si="59"/>
        <v>1352</v>
      </c>
    </row>
    <row r="782" spans="1:16" x14ac:dyDescent="0.45">
      <c r="A782" s="311">
        <v>557287</v>
      </c>
      <c r="B782" s="311">
        <v>2</v>
      </c>
      <c r="C782" s="329" t="s">
        <v>342</v>
      </c>
      <c r="D782" s="313">
        <v>44728</v>
      </c>
      <c r="E782" s="314">
        <f t="shared" si="55"/>
        <v>18.285714285714285</v>
      </c>
      <c r="F782" s="315">
        <f t="shared" si="56"/>
        <v>72</v>
      </c>
      <c r="G782" s="364">
        <f t="shared" si="57"/>
        <v>56</v>
      </c>
      <c r="H782" s="166" t="s">
        <v>553</v>
      </c>
      <c r="I782" s="365">
        <v>524694</v>
      </c>
      <c r="J782" s="318">
        <v>23.7</v>
      </c>
      <c r="K782" s="318"/>
      <c r="L782" s="319">
        <v>14.1</v>
      </c>
      <c r="M782" s="319">
        <v>10.3</v>
      </c>
      <c r="N782" s="320"/>
      <c r="O782" s="321" t="str">
        <f t="shared" si="58"/>
        <v/>
      </c>
      <c r="P782" s="322">
        <f t="shared" si="59"/>
        <v>747.93450000000018</v>
      </c>
    </row>
    <row r="783" spans="1:16" x14ac:dyDescent="0.45">
      <c r="A783" s="311">
        <v>557288</v>
      </c>
      <c r="B783" s="311">
        <v>3</v>
      </c>
      <c r="C783" s="329" t="s">
        <v>342</v>
      </c>
      <c r="D783" s="313">
        <v>44728</v>
      </c>
      <c r="E783" s="314">
        <f t="shared" si="55"/>
        <v>18.285714285714285</v>
      </c>
      <c r="F783" s="315">
        <f t="shared" si="56"/>
        <v>72</v>
      </c>
      <c r="G783" s="364">
        <f t="shared" si="57"/>
        <v>56</v>
      </c>
      <c r="H783" s="166" t="s">
        <v>552</v>
      </c>
      <c r="I783" s="365">
        <v>524695</v>
      </c>
      <c r="J783" s="318">
        <v>21.1</v>
      </c>
      <c r="K783" s="318"/>
      <c r="L783" s="319"/>
      <c r="M783" s="319"/>
      <c r="N783" s="320"/>
      <c r="O783" s="321" t="str">
        <f t="shared" si="58"/>
        <v/>
      </c>
      <c r="P783" s="322" t="str">
        <f t="shared" si="59"/>
        <v/>
      </c>
    </row>
    <row r="784" spans="1:16" x14ac:dyDescent="0.45">
      <c r="A784" s="311">
        <v>557290</v>
      </c>
      <c r="B784" s="311">
        <v>0</v>
      </c>
      <c r="C784" s="330" t="s">
        <v>343</v>
      </c>
      <c r="D784" s="313">
        <v>44728</v>
      </c>
      <c r="E784" s="314">
        <f t="shared" si="55"/>
        <v>18.285714285714285</v>
      </c>
      <c r="F784" s="315">
        <f t="shared" si="56"/>
        <v>72</v>
      </c>
      <c r="G784" s="364">
        <f t="shared" si="57"/>
        <v>56</v>
      </c>
      <c r="H784" s="166" t="s">
        <v>553</v>
      </c>
      <c r="I784" s="365">
        <v>524697</v>
      </c>
      <c r="J784" s="318">
        <v>24</v>
      </c>
      <c r="K784" s="318"/>
      <c r="L784" s="319">
        <v>15.9</v>
      </c>
      <c r="M784" s="319">
        <v>15.8</v>
      </c>
      <c r="N784" s="320"/>
      <c r="O784" s="321" t="str">
        <f t="shared" si="58"/>
        <v/>
      </c>
      <c r="P784" s="322">
        <f t="shared" si="59"/>
        <v>1984.6380000000004</v>
      </c>
    </row>
    <row r="785" spans="1:16" x14ac:dyDescent="0.45">
      <c r="A785" s="311">
        <v>557291</v>
      </c>
      <c r="B785" s="311">
        <v>1</v>
      </c>
      <c r="C785" s="330" t="s">
        <v>343</v>
      </c>
      <c r="D785" s="313">
        <v>44728</v>
      </c>
      <c r="E785" s="314">
        <f t="shared" si="55"/>
        <v>18.285714285714285</v>
      </c>
      <c r="F785" s="315">
        <f t="shared" si="56"/>
        <v>72</v>
      </c>
      <c r="G785" s="364">
        <f t="shared" si="57"/>
        <v>56</v>
      </c>
      <c r="H785" s="375" t="s">
        <v>552</v>
      </c>
      <c r="I785" s="311">
        <v>524698</v>
      </c>
      <c r="J785" s="318">
        <v>23.5</v>
      </c>
      <c r="K785" s="318"/>
      <c r="L785" s="319">
        <v>10.9</v>
      </c>
      <c r="M785" s="319">
        <v>9.6999999999999993</v>
      </c>
      <c r="N785" s="320"/>
      <c r="O785" s="321" t="str">
        <f t="shared" si="58"/>
        <v/>
      </c>
      <c r="P785" s="322">
        <f t="shared" si="59"/>
        <v>512.79049999999995</v>
      </c>
    </row>
    <row r="786" spans="1:16" x14ac:dyDescent="0.45">
      <c r="A786" s="311">
        <v>557292</v>
      </c>
      <c r="B786" s="311">
        <v>2</v>
      </c>
      <c r="C786" s="330" t="s">
        <v>343</v>
      </c>
      <c r="D786" s="313">
        <v>44728</v>
      </c>
      <c r="E786" s="314">
        <f t="shared" si="55"/>
        <v>18.285714285714285</v>
      </c>
      <c r="F786" s="315">
        <f t="shared" si="56"/>
        <v>72</v>
      </c>
      <c r="G786" s="364">
        <f t="shared" si="57"/>
        <v>56</v>
      </c>
      <c r="H786" s="166" t="s">
        <v>551</v>
      </c>
      <c r="I786" s="365">
        <v>524699</v>
      </c>
      <c r="J786" s="318">
        <v>27.3</v>
      </c>
      <c r="K786" s="318"/>
      <c r="L786" s="319"/>
      <c r="M786" s="319"/>
      <c r="N786" s="320"/>
      <c r="O786" s="321" t="str">
        <f t="shared" si="58"/>
        <v/>
      </c>
      <c r="P786" s="322" t="str">
        <f t="shared" si="59"/>
        <v/>
      </c>
    </row>
    <row r="787" spans="1:16" x14ac:dyDescent="0.45">
      <c r="A787" s="311">
        <v>557293</v>
      </c>
      <c r="B787" s="311">
        <v>3</v>
      </c>
      <c r="C787" s="330" t="s">
        <v>343</v>
      </c>
      <c r="D787" s="313">
        <v>44728</v>
      </c>
      <c r="E787" s="314">
        <f t="shared" si="55"/>
        <v>18.285714285714285</v>
      </c>
      <c r="F787" s="315">
        <f t="shared" si="56"/>
        <v>72</v>
      </c>
      <c r="G787" s="364">
        <f t="shared" si="57"/>
        <v>56</v>
      </c>
      <c r="H787" s="166" t="s">
        <v>552</v>
      </c>
      <c r="I787" s="365">
        <v>524700</v>
      </c>
      <c r="J787" s="318">
        <v>23.2</v>
      </c>
      <c r="K787" s="318"/>
      <c r="L787" s="319"/>
      <c r="M787" s="319"/>
      <c r="N787" s="320"/>
      <c r="O787" s="321" t="str">
        <f t="shared" si="58"/>
        <v/>
      </c>
      <c r="P787" s="322" t="str">
        <f t="shared" si="59"/>
        <v/>
      </c>
    </row>
    <row r="788" spans="1:16" x14ac:dyDescent="0.45">
      <c r="A788" s="311">
        <v>557294</v>
      </c>
      <c r="B788" s="311">
        <v>4</v>
      </c>
      <c r="C788" s="330" t="s">
        <v>343</v>
      </c>
      <c r="D788" s="313">
        <v>44728</v>
      </c>
      <c r="E788" s="314">
        <f t="shared" si="55"/>
        <v>18.285714285714285</v>
      </c>
      <c r="F788" s="315">
        <f t="shared" si="56"/>
        <v>72</v>
      </c>
      <c r="G788" s="364">
        <f t="shared" si="57"/>
        <v>56</v>
      </c>
      <c r="H788" s="166" t="s">
        <v>551</v>
      </c>
      <c r="I788" s="365">
        <v>524701</v>
      </c>
      <c r="J788" s="318">
        <v>26.5</v>
      </c>
      <c r="K788" s="318"/>
      <c r="L788" s="319"/>
      <c r="M788" s="319"/>
      <c r="N788" s="320"/>
      <c r="O788" s="321" t="str">
        <f t="shared" si="58"/>
        <v/>
      </c>
      <c r="P788" s="322" t="str">
        <f t="shared" si="59"/>
        <v/>
      </c>
    </row>
    <row r="789" spans="1:16" x14ac:dyDescent="0.45">
      <c r="A789" s="311">
        <v>557295</v>
      </c>
      <c r="B789" s="311">
        <v>0</v>
      </c>
      <c r="C789" s="331" t="s">
        <v>344</v>
      </c>
      <c r="D789" s="313">
        <v>44728</v>
      </c>
      <c r="E789" s="314">
        <f t="shared" si="55"/>
        <v>18.285714285714285</v>
      </c>
      <c r="F789" s="315">
        <f t="shared" si="56"/>
        <v>72</v>
      </c>
      <c r="G789" s="364">
        <f t="shared" si="57"/>
        <v>56</v>
      </c>
      <c r="H789" s="166" t="s">
        <v>551</v>
      </c>
      <c r="I789" s="365">
        <v>524702</v>
      </c>
      <c r="J789" s="318">
        <v>23.9</v>
      </c>
      <c r="K789" s="318"/>
      <c r="L789" s="319"/>
      <c r="M789" s="319"/>
      <c r="N789" s="320"/>
      <c r="O789" s="321" t="str">
        <f t="shared" si="58"/>
        <v/>
      </c>
      <c r="P789" s="322" t="str">
        <f t="shared" si="59"/>
        <v/>
      </c>
    </row>
    <row r="790" spans="1:16" x14ac:dyDescent="0.45">
      <c r="A790" s="311">
        <v>557299</v>
      </c>
      <c r="B790" s="311">
        <v>4</v>
      </c>
      <c r="C790" s="331" t="s">
        <v>344</v>
      </c>
      <c r="D790" s="313">
        <v>44728</v>
      </c>
      <c r="E790" s="314">
        <f t="shared" si="55"/>
        <v>18.285714285714285</v>
      </c>
      <c r="F790" s="315">
        <f t="shared" si="56"/>
        <v>72</v>
      </c>
      <c r="G790" s="364">
        <f t="shared" si="57"/>
        <v>56</v>
      </c>
      <c r="H790" s="366" t="s">
        <v>553</v>
      </c>
      <c r="I790" s="365">
        <v>524706</v>
      </c>
      <c r="J790" s="318">
        <v>25.1</v>
      </c>
      <c r="K790" s="318"/>
      <c r="L790" s="319"/>
      <c r="M790" s="319"/>
      <c r="N790" s="320"/>
      <c r="O790" s="321" t="str">
        <f t="shared" si="58"/>
        <v/>
      </c>
      <c r="P790" s="322" t="str">
        <f t="shared" si="59"/>
        <v/>
      </c>
    </row>
    <row r="791" spans="1:16" x14ac:dyDescent="0.45">
      <c r="A791" s="367">
        <v>557301</v>
      </c>
      <c r="B791" s="367">
        <v>1</v>
      </c>
      <c r="C791" s="376" t="s">
        <v>345</v>
      </c>
      <c r="D791" s="313">
        <v>44728</v>
      </c>
      <c r="E791" s="314">
        <f t="shared" si="55"/>
        <v>18.285714285714285</v>
      </c>
      <c r="F791" s="315">
        <f t="shared" si="56"/>
        <v>72</v>
      </c>
      <c r="G791" s="364">
        <f t="shared" si="57"/>
        <v>56</v>
      </c>
      <c r="H791" s="166" t="s">
        <v>552</v>
      </c>
      <c r="I791" s="369">
        <v>524697</v>
      </c>
      <c r="J791" s="370">
        <v>22.9</v>
      </c>
      <c r="K791" s="370"/>
      <c r="L791" s="371"/>
      <c r="M791" s="371"/>
      <c r="N791" s="372"/>
      <c r="O791" s="373" t="str">
        <f t="shared" si="58"/>
        <v/>
      </c>
      <c r="P791" s="374" t="str">
        <f t="shared" si="59"/>
        <v/>
      </c>
    </row>
    <row r="792" spans="1:16" x14ac:dyDescent="0.45">
      <c r="A792" s="311">
        <v>557302</v>
      </c>
      <c r="B792" s="311">
        <v>2</v>
      </c>
      <c r="C792" s="329" t="s">
        <v>345</v>
      </c>
      <c r="D792" s="313">
        <v>44728</v>
      </c>
      <c r="E792" s="314">
        <f t="shared" si="55"/>
        <v>18.285714285714285</v>
      </c>
      <c r="F792" s="315">
        <f t="shared" si="56"/>
        <v>72</v>
      </c>
      <c r="G792" s="364">
        <f t="shared" si="57"/>
        <v>56</v>
      </c>
      <c r="H792" s="166" t="s">
        <v>552</v>
      </c>
      <c r="I792" s="365">
        <v>524698</v>
      </c>
      <c r="J792" s="318">
        <v>24.3</v>
      </c>
      <c r="K792" s="318"/>
      <c r="L792" s="319"/>
      <c r="M792" s="319"/>
      <c r="N792" s="320"/>
      <c r="O792" s="321" t="str">
        <f t="shared" si="58"/>
        <v/>
      </c>
      <c r="P792" s="322" t="str">
        <f t="shared" si="59"/>
        <v/>
      </c>
    </row>
    <row r="793" spans="1:16" x14ac:dyDescent="0.45">
      <c r="A793" s="311">
        <v>557304</v>
      </c>
      <c r="B793" s="311">
        <v>4</v>
      </c>
      <c r="C793" s="329" t="s">
        <v>345</v>
      </c>
      <c r="D793" s="313">
        <v>44728</v>
      </c>
      <c r="E793" s="314">
        <f t="shared" si="55"/>
        <v>18.285714285714285</v>
      </c>
      <c r="F793" s="315">
        <f t="shared" si="56"/>
        <v>72</v>
      </c>
      <c r="G793" s="364">
        <f t="shared" si="57"/>
        <v>56</v>
      </c>
      <c r="H793" s="166" t="s">
        <v>552</v>
      </c>
      <c r="I793" s="365">
        <v>524700</v>
      </c>
      <c r="J793" s="318">
        <v>23.6</v>
      </c>
      <c r="K793" s="318"/>
      <c r="L793" s="319"/>
      <c r="M793" s="319"/>
      <c r="N793" s="320"/>
      <c r="O793" s="321" t="str">
        <f t="shared" si="58"/>
        <v/>
      </c>
      <c r="P793" s="322" t="str">
        <f t="shared" si="59"/>
        <v/>
      </c>
    </row>
    <row r="794" spans="1:16" x14ac:dyDescent="0.45">
      <c r="A794" s="311">
        <v>557305</v>
      </c>
      <c r="B794" s="311">
        <v>0</v>
      </c>
      <c r="C794" s="331" t="s">
        <v>346</v>
      </c>
      <c r="D794" s="313">
        <v>44728</v>
      </c>
      <c r="E794" s="314">
        <f t="shared" si="55"/>
        <v>18.285714285714285</v>
      </c>
      <c r="F794" s="315">
        <f t="shared" si="56"/>
        <v>72</v>
      </c>
      <c r="G794" s="364">
        <f t="shared" si="57"/>
        <v>56</v>
      </c>
      <c r="H794" s="166" t="s">
        <v>552</v>
      </c>
      <c r="I794" s="365">
        <v>524701</v>
      </c>
      <c r="J794" s="318">
        <v>22.7</v>
      </c>
      <c r="K794" s="318"/>
      <c r="L794" s="371"/>
      <c r="M794" s="319"/>
      <c r="N794" s="320"/>
      <c r="O794" s="321" t="str">
        <f t="shared" si="58"/>
        <v/>
      </c>
      <c r="P794" s="322" t="str">
        <f t="shared" si="59"/>
        <v/>
      </c>
    </row>
    <row r="795" spans="1:16" x14ac:dyDescent="0.45">
      <c r="A795" s="311">
        <v>557306</v>
      </c>
      <c r="B795" s="311">
        <v>1</v>
      </c>
      <c r="C795" s="331" t="s">
        <v>346</v>
      </c>
      <c r="D795" s="313">
        <v>44728</v>
      </c>
      <c r="E795" s="314">
        <f t="shared" si="55"/>
        <v>18.285714285714285</v>
      </c>
      <c r="F795" s="315">
        <f t="shared" si="56"/>
        <v>72</v>
      </c>
      <c r="G795" s="364">
        <f t="shared" si="57"/>
        <v>56</v>
      </c>
      <c r="H795" s="166" t="s">
        <v>553</v>
      </c>
      <c r="I795" s="365">
        <v>524702</v>
      </c>
      <c r="J795" s="318">
        <v>22.4</v>
      </c>
      <c r="K795" s="318"/>
      <c r="L795" s="371">
        <v>17.5</v>
      </c>
      <c r="M795" s="319">
        <v>11.3</v>
      </c>
      <c r="N795" s="320"/>
      <c r="O795" s="321" t="str">
        <f t="shared" si="58"/>
        <v/>
      </c>
      <c r="P795" s="322">
        <f t="shared" si="59"/>
        <v>1117.2875000000001</v>
      </c>
    </row>
    <row r="796" spans="1:16" x14ac:dyDescent="0.45">
      <c r="A796" s="311">
        <v>557308</v>
      </c>
      <c r="B796" s="311">
        <v>3</v>
      </c>
      <c r="C796" s="331" t="s">
        <v>346</v>
      </c>
      <c r="D796" s="313">
        <v>44728</v>
      </c>
      <c r="E796" s="314">
        <f t="shared" si="55"/>
        <v>18.285714285714285</v>
      </c>
      <c r="F796" s="315">
        <f t="shared" si="56"/>
        <v>72</v>
      </c>
      <c r="G796" s="364">
        <f t="shared" si="57"/>
        <v>56</v>
      </c>
      <c r="H796" s="166" t="s">
        <v>552</v>
      </c>
      <c r="I796" s="365">
        <v>524704</v>
      </c>
      <c r="J796" s="318">
        <v>22.9</v>
      </c>
      <c r="K796" s="318"/>
      <c r="L796" s="371"/>
      <c r="M796" s="319"/>
      <c r="N796" s="320"/>
      <c r="O796" s="321" t="str">
        <f t="shared" si="58"/>
        <v/>
      </c>
      <c r="P796" s="322" t="str">
        <f t="shared" si="59"/>
        <v/>
      </c>
    </row>
    <row r="797" spans="1:16" x14ac:dyDescent="0.45">
      <c r="A797" s="311">
        <v>557309</v>
      </c>
      <c r="B797" s="311">
        <v>4</v>
      </c>
      <c r="C797" s="331" t="s">
        <v>346</v>
      </c>
      <c r="D797" s="313">
        <v>44728</v>
      </c>
      <c r="E797" s="314">
        <f t="shared" si="55"/>
        <v>18.285714285714285</v>
      </c>
      <c r="F797" s="315">
        <f t="shared" si="56"/>
        <v>72</v>
      </c>
      <c r="G797" s="364">
        <f t="shared" si="57"/>
        <v>56</v>
      </c>
      <c r="H797" s="166" t="s">
        <v>553</v>
      </c>
      <c r="I797" s="365">
        <v>524705</v>
      </c>
      <c r="J797" s="318">
        <v>22.1</v>
      </c>
      <c r="K797" s="318"/>
      <c r="L797" s="371"/>
      <c r="M797" s="319"/>
      <c r="N797" s="320"/>
      <c r="O797" s="321" t="str">
        <f t="shared" si="58"/>
        <v/>
      </c>
      <c r="P797" s="322" t="str">
        <f t="shared" si="59"/>
        <v/>
      </c>
    </row>
    <row r="798" spans="1:16" x14ac:dyDescent="0.45">
      <c r="A798" s="311">
        <v>557271</v>
      </c>
      <c r="B798" s="311">
        <v>1</v>
      </c>
      <c r="C798" s="312" t="s">
        <v>337</v>
      </c>
      <c r="D798" s="313">
        <v>44732</v>
      </c>
      <c r="E798" s="314">
        <f t="shared" si="55"/>
        <v>18.857142857142858</v>
      </c>
      <c r="F798" s="315">
        <f t="shared" si="56"/>
        <v>76</v>
      </c>
      <c r="G798" s="364">
        <f t="shared" si="57"/>
        <v>60</v>
      </c>
      <c r="H798" s="166" t="s">
        <v>552</v>
      </c>
      <c r="I798" s="365">
        <v>524678</v>
      </c>
      <c r="J798" s="318">
        <v>23.2</v>
      </c>
      <c r="K798" s="318"/>
      <c r="L798" s="371"/>
      <c r="M798" s="319"/>
      <c r="N798" s="320"/>
      <c r="O798" s="321" t="str">
        <f t="shared" si="58"/>
        <v/>
      </c>
      <c r="P798" s="322" t="str">
        <f t="shared" si="59"/>
        <v/>
      </c>
    </row>
    <row r="799" spans="1:16" x14ac:dyDescent="0.45">
      <c r="A799" s="311">
        <v>557272</v>
      </c>
      <c r="B799" s="311">
        <v>2</v>
      </c>
      <c r="C799" s="312" t="s">
        <v>337</v>
      </c>
      <c r="D799" s="313">
        <v>44732</v>
      </c>
      <c r="E799" s="314">
        <f t="shared" si="55"/>
        <v>18.857142857142858</v>
      </c>
      <c r="F799" s="315">
        <f t="shared" si="56"/>
        <v>76</v>
      </c>
      <c r="G799" s="364">
        <f t="shared" si="57"/>
        <v>60</v>
      </c>
      <c r="H799" s="166" t="s">
        <v>553</v>
      </c>
      <c r="I799" s="365">
        <v>524679</v>
      </c>
      <c r="J799" s="318">
        <v>22.4</v>
      </c>
      <c r="K799" s="318"/>
      <c r="L799" s="371">
        <v>12.2</v>
      </c>
      <c r="M799" s="319">
        <v>12</v>
      </c>
      <c r="N799" s="320"/>
      <c r="O799" s="321" t="str">
        <f t="shared" si="58"/>
        <v/>
      </c>
      <c r="P799" s="322">
        <f t="shared" si="59"/>
        <v>878.39999999999986</v>
      </c>
    </row>
    <row r="800" spans="1:16" x14ac:dyDescent="0.45">
      <c r="A800" s="311">
        <v>557274</v>
      </c>
      <c r="B800" s="311">
        <v>4</v>
      </c>
      <c r="C800" s="312" t="s">
        <v>337</v>
      </c>
      <c r="D800" s="313">
        <v>44732</v>
      </c>
      <c r="E800" s="314">
        <f t="shared" si="55"/>
        <v>18.857142857142858</v>
      </c>
      <c r="F800" s="315">
        <f t="shared" si="56"/>
        <v>76</v>
      </c>
      <c r="G800" s="364">
        <f t="shared" si="57"/>
        <v>60</v>
      </c>
      <c r="H800" s="166" t="s">
        <v>553</v>
      </c>
      <c r="I800" s="365">
        <v>524681</v>
      </c>
      <c r="J800" s="318">
        <v>24.2</v>
      </c>
      <c r="K800" s="318"/>
      <c r="L800" s="371">
        <v>10.199999999999999</v>
      </c>
      <c r="M800" s="319">
        <v>8.9</v>
      </c>
      <c r="N800" s="320"/>
      <c r="O800" s="321" t="str">
        <f t="shared" si="58"/>
        <v/>
      </c>
      <c r="P800" s="322">
        <f t="shared" si="59"/>
        <v>403.971</v>
      </c>
    </row>
    <row r="801" spans="1:16" x14ac:dyDescent="0.45">
      <c r="A801" s="311">
        <v>557275</v>
      </c>
      <c r="B801" s="311">
        <v>0</v>
      </c>
      <c r="C801" s="327" t="s">
        <v>339</v>
      </c>
      <c r="D801" s="313">
        <v>44732</v>
      </c>
      <c r="E801" s="314">
        <f t="shared" si="55"/>
        <v>18.857142857142858</v>
      </c>
      <c r="F801" s="315">
        <f t="shared" si="56"/>
        <v>76</v>
      </c>
      <c r="G801" s="364">
        <f t="shared" si="57"/>
        <v>60</v>
      </c>
      <c r="H801" s="166" t="s">
        <v>553</v>
      </c>
      <c r="I801" s="365">
        <v>524682</v>
      </c>
      <c r="J801" s="318">
        <v>20.7</v>
      </c>
      <c r="K801" s="318"/>
      <c r="L801" s="371">
        <v>0</v>
      </c>
      <c r="M801" s="319">
        <v>0</v>
      </c>
      <c r="N801" s="320"/>
      <c r="O801" s="321" t="str">
        <f t="shared" si="58"/>
        <v/>
      </c>
      <c r="P801" s="322">
        <f t="shared" si="59"/>
        <v>0</v>
      </c>
    </row>
    <row r="802" spans="1:16" x14ac:dyDescent="0.45">
      <c r="A802" s="311">
        <v>557276</v>
      </c>
      <c r="B802" s="311">
        <v>1</v>
      </c>
      <c r="C802" s="327" t="s">
        <v>339</v>
      </c>
      <c r="D802" s="313">
        <v>44732</v>
      </c>
      <c r="E802" s="314">
        <f t="shared" si="55"/>
        <v>18.857142857142858</v>
      </c>
      <c r="F802" s="315">
        <f t="shared" si="56"/>
        <v>76</v>
      </c>
      <c r="G802" s="364">
        <f t="shared" si="57"/>
        <v>60</v>
      </c>
      <c r="H802" s="166" t="s">
        <v>553</v>
      </c>
      <c r="I802" s="365">
        <v>524683</v>
      </c>
      <c r="J802" s="318">
        <v>21.8</v>
      </c>
      <c r="K802" s="318"/>
      <c r="L802" s="371">
        <v>0</v>
      </c>
      <c r="M802" s="319">
        <v>0</v>
      </c>
      <c r="N802" s="320"/>
      <c r="O802" s="321" t="str">
        <f t="shared" si="58"/>
        <v/>
      </c>
      <c r="P802" s="322">
        <f t="shared" si="59"/>
        <v>0</v>
      </c>
    </row>
    <row r="803" spans="1:16" x14ac:dyDescent="0.45">
      <c r="A803" s="311">
        <v>557277</v>
      </c>
      <c r="B803" s="311">
        <v>2</v>
      </c>
      <c r="C803" s="327" t="s">
        <v>339</v>
      </c>
      <c r="D803" s="313">
        <v>44732</v>
      </c>
      <c r="E803" s="314">
        <f t="shared" si="55"/>
        <v>18.857142857142858</v>
      </c>
      <c r="F803" s="315">
        <f t="shared" si="56"/>
        <v>76</v>
      </c>
      <c r="G803" s="364">
        <f t="shared" si="57"/>
        <v>60</v>
      </c>
      <c r="H803" s="166" t="s">
        <v>553</v>
      </c>
      <c r="I803" s="365">
        <v>524684</v>
      </c>
      <c r="J803" s="318">
        <v>24.6</v>
      </c>
      <c r="K803" s="318"/>
      <c r="L803" s="371"/>
      <c r="M803" s="319"/>
      <c r="N803" s="320"/>
      <c r="O803" s="321" t="str">
        <f t="shared" si="58"/>
        <v/>
      </c>
      <c r="P803" s="322" t="str">
        <f t="shared" si="59"/>
        <v/>
      </c>
    </row>
    <row r="804" spans="1:16" x14ac:dyDescent="0.45">
      <c r="A804" s="311">
        <v>557278</v>
      </c>
      <c r="B804" s="311">
        <v>3</v>
      </c>
      <c r="C804" s="327" t="s">
        <v>339</v>
      </c>
      <c r="D804" s="313">
        <v>44732</v>
      </c>
      <c r="E804" s="314">
        <f t="shared" si="55"/>
        <v>18.857142857142858</v>
      </c>
      <c r="F804" s="315">
        <f t="shared" si="56"/>
        <v>76</v>
      </c>
      <c r="G804" s="364">
        <f t="shared" si="57"/>
        <v>60</v>
      </c>
      <c r="H804" s="166" t="s">
        <v>553</v>
      </c>
      <c r="I804" s="365">
        <v>524685</v>
      </c>
      <c r="J804" s="318">
        <v>22.6</v>
      </c>
      <c r="K804" s="318"/>
      <c r="L804" s="371"/>
      <c r="M804" s="319"/>
      <c r="N804" s="320"/>
      <c r="O804" s="321" t="str">
        <f t="shared" si="58"/>
        <v/>
      </c>
      <c r="P804" s="322" t="str">
        <f t="shared" si="59"/>
        <v/>
      </c>
    </row>
    <row r="805" spans="1:16" x14ac:dyDescent="0.45">
      <c r="A805" s="311">
        <v>557279</v>
      </c>
      <c r="B805" s="311">
        <v>4</v>
      </c>
      <c r="C805" s="327" t="s">
        <v>339</v>
      </c>
      <c r="D805" s="313">
        <v>44732</v>
      </c>
      <c r="E805" s="314">
        <f t="shared" si="55"/>
        <v>18.857142857142858</v>
      </c>
      <c r="F805" s="315">
        <f t="shared" si="56"/>
        <v>76</v>
      </c>
      <c r="G805" s="364">
        <f t="shared" si="57"/>
        <v>60</v>
      </c>
      <c r="H805" s="166" t="s">
        <v>551</v>
      </c>
      <c r="I805" s="365">
        <v>524686</v>
      </c>
      <c r="J805" s="318">
        <v>23</v>
      </c>
      <c r="K805" s="318"/>
      <c r="L805" s="319"/>
      <c r="M805" s="319"/>
      <c r="N805" s="320"/>
      <c r="O805" s="321" t="str">
        <f t="shared" si="58"/>
        <v/>
      </c>
      <c r="P805" s="322" t="str">
        <f t="shared" si="59"/>
        <v/>
      </c>
    </row>
    <row r="806" spans="1:16" x14ac:dyDescent="0.45">
      <c r="A806" s="311">
        <v>557280</v>
      </c>
      <c r="B806" s="311">
        <v>0</v>
      </c>
      <c r="C806" s="328" t="s">
        <v>341</v>
      </c>
      <c r="D806" s="313">
        <v>44732</v>
      </c>
      <c r="E806" s="314">
        <f t="shared" si="55"/>
        <v>18.857142857142858</v>
      </c>
      <c r="F806" s="315">
        <f t="shared" si="56"/>
        <v>76</v>
      </c>
      <c r="G806" s="364">
        <f t="shared" si="57"/>
        <v>60</v>
      </c>
      <c r="H806" s="166" t="s">
        <v>553</v>
      </c>
      <c r="I806" s="365">
        <v>524687</v>
      </c>
      <c r="J806" s="318">
        <v>22.7</v>
      </c>
      <c r="K806" s="318"/>
      <c r="L806" s="319"/>
      <c r="M806" s="319"/>
      <c r="N806" s="320"/>
      <c r="O806" s="321" t="str">
        <f t="shared" si="58"/>
        <v/>
      </c>
      <c r="P806" s="322" t="str">
        <f t="shared" si="59"/>
        <v/>
      </c>
    </row>
    <row r="807" spans="1:16" x14ac:dyDescent="0.45">
      <c r="A807" s="311">
        <v>557284</v>
      </c>
      <c r="B807" s="311">
        <v>4</v>
      </c>
      <c r="C807" s="328" t="s">
        <v>341</v>
      </c>
      <c r="D807" s="313">
        <v>44732</v>
      </c>
      <c r="E807" s="314">
        <f t="shared" si="55"/>
        <v>18.857142857142858</v>
      </c>
      <c r="F807" s="315">
        <f t="shared" si="56"/>
        <v>76</v>
      </c>
      <c r="G807" s="364">
        <f t="shared" si="57"/>
        <v>60</v>
      </c>
      <c r="H807" s="166" t="s">
        <v>552</v>
      </c>
      <c r="I807" s="365">
        <v>524691</v>
      </c>
      <c r="J807" s="318">
        <v>23.3</v>
      </c>
      <c r="K807" s="318"/>
      <c r="L807" s="319">
        <v>10.8</v>
      </c>
      <c r="M807" s="319">
        <v>7.3</v>
      </c>
      <c r="N807" s="320"/>
      <c r="O807" s="321" t="str">
        <f t="shared" si="58"/>
        <v/>
      </c>
      <c r="P807" s="322">
        <f t="shared" si="59"/>
        <v>287.76600000000002</v>
      </c>
    </row>
    <row r="808" spans="1:16" x14ac:dyDescent="0.45">
      <c r="A808" s="311">
        <v>557286</v>
      </c>
      <c r="B808" s="311">
        <v>1</v>
      </c>
      <c r="C808" s="329" t="s">
        <v>342</v>
      </c>
      <c r="D808" s="313">
        <v>44732</v>
      </c>
      <c r="E808" s="314">
        <f t="shared" si="55"/>
        <v>18.857142857142858</v>
      </c>
      <c r="F808" s="315">
        <f t="shared" si="56"/>
        <v>76</v>
      </c>
      <c r="G808" s="364">
        <f t="shared" si="57"/>
        <v>60</v>
      </c>
      <c r="H808" s="166" t="s">
        <v>552</v>
      </c>
      <c r="I808" s="365">
        <v>524693</v>
      </c>
      <c r="J808" s="318">
        <v>22.2</v>
      </c>
      <c r="K808" s="318"/>
      <c r="L808" s="319"/>
      <c r="M808" s="319"/>
      <c r="N808" s="320"/>
      <c r="O808" s="321" t="str">
        <f t="shared" si="58"/>
        <v/>
      </c>
      <c r="P808" s="322" t="str">
        <f t="shared" si="59"/>
        <v/>
      </c>
    </row>
    <row r="809" spans="1:16" x14ac:dyDescent="0.45">
      <c r="A809" s="311">
        <v>557287</v>
      </c>
      <c r="B809" s="311">
        <v>2</v>
      </c>
      <c r="C809" s="329" t="s">
        <v>342</v>
      </c>
      <c r="D809" s="313">
        <v>44732</v>
      </c>
      <c r="E809" s="314">
        <f t="shared" si="55"/>
        <v>18.857142857142858</v>
      </c>
      <c r="F809" s="315">
        <f t="shared" si="56"/>
        <v>76</v>
      </c>
      <c r="G809" s="364">
        <f t="shared" si="57"/>
        <v>60</v>
      </c>
      <c r="H809" s="166" t="s">
        <v>553</v>
      </c>
      <c r="I809" s="365">
        <v>524694</v>
      </c>
      <c r="J809" s="318">
        <v>23.7</v>
      </c>
      <c r="K809" s="318"/>
      <c r="L809" s="319">
        <v>11.4</v>
      </c>
      <c r="M809" s="319">
        <v>9.4</v>
      </c>
      <c r="N809" s="320"/>
      <c r="O809" s="321" t="str">
        <f t="shared" si="58"/>
        <v/>
      </c>
      <c r="P809" s="322">
        <f t="shared" si="59"/>
        <v>503.65200000000004</v>
      </c>
    </row>
    <row r="810" spans="1:16" x14ac:dyDescent="0.45">
      <c r="A810" s="311">
        <v>557288</v>
      </c>
      <c r="B810" s="311">
        <v>3</v>
      </c>
      <c r="C810" s="329" t="s">
        <v>342</v>
      </c>
      <c r="D810" s="313">
        <v>44732</v>
      </c>
      <c r="E810" s="314">
        <f t="shared" ref="E810:E873" si="60">(D810-44600)/7</f>
        <v>18.857142857142858</v>
      </c>
      <c r="F810" s="315">
        <f t="shared" ref="F810:F873" si="61">D810-44656</f>
        <v>76</v>
      </c>
      <c r="G810" s="364">
        <f t="shared" ref="G810:G873" si="62">D810-44672</f>
        <v>60</v>
      </c>
      <c r="H810" s="166" t="s">
        <v>552</v>
      </c>
      <c r="I810" s="365">
        <v>524695</v>
      </c>
      <c r="J810" s="318">
        <v>21.1</v>
      </c>
      <c r="K810" s="318"/>
      <c r="L810" s="319"/>
      <c r="M810" s="319"/>
      <c r="N810" s="320"/>
      <c r="O810" s="321" t="str">
        <f t="shared" ref="O810:O873" si="63">IF(K810="","",((K810/J810)-1)*100)</f>
        <v/>
      </c>
      <c r="P810" s="322" t="str">
        <f t="shared" ref="P810:P873" si="64">IF(L810="","",L810*M810*M810/2)</f>
        <v/>
      </c>
    </row>
    <row r="811" spans="1:16" x14ac:dyDescent="0.45">
      <c r="A811" s="311">
        <v>557290</v>
      </c>
      <c r="B811" s="311">
        <v>0</v>
      </c>
      <c r="C811" s="330" t="s">
        <v>343</v>
      </c>
      <c r="D811" s="313">
        <v>44732</v>
      </c>
      <c r="E811" s="314">
        <f t="shared" si="60"/>
        <v>18.857142857142858</v>
      </c>
      <c r="F811" s="315">
        <f t="shared" si="61"/>
        <v>76</v>
      </c>
      <c r="G811" s="364">
        <f t="shared" si="62"/>
        <v>60</v>
      </c>
      <c r="H811" s="166" t="s">
        <v>553</v>
      </c>
      <c r="I811" s="365">
        <v>524697</v>
      </c>
      <c r="J811" s="318">
        <v>24</v>
      </c>
      <c r="K811" s="318"/>
      <c r="L811" s="319"/>
      <c r="M811" s="319"/>
      <c r="N811" s="320"/>
      <c r="O811" s="321" t="str">
        <f t="shared" si="63"/>
        <v/>
      </c>
      <c r="P811" s="322" t="str">
        <f t="shared" si="64"/>
        <v/>
      </c>
    </row>
    <row r="812" spans="1:16" x14ac:dyDescent="0.45">
      <c r="A812" s="311">
        <v>557291</v>
      </c>
      <c r="B812" s="311">
        <v>1</v>
      </c>
      <c r="C812" s="330" t="s">
        <v>343</v>
      </c>
      <c r="D812" s="313">
        <v>44732</v>
      </c>
      <c r="E812" s="314">
        <f t="shared" si="60"/>
        <v>18.857142857142858</v>
      </c>
      <c r="F812" s="315">
        <f t="shared" si="61"/>
        <v>76</v>
      </c>
      <c r="G812" s="364">
        <f t="shared" si="62"/>
        <v>60</v>
      </c>
      <c r="H812" s="166" t="s">
        <v>552</v>
      </c>
      <c r="I812" s="365">
        <v>524698</v>
      </c>
      <c r="J812" s="318">
        <v>23.5</v>
      </c>
      <c r="K812" s="318"/>
      <c r="L812" s="319">
        <v>10.4</v>
      </c>
      <c r="M812" s="319">
        <v>9.9</v>
      </c>
      <c r="N812" s="320"/>
      <c r="O812" s="321" t="str">
        <f t="shared" si="63"/>
        <v/>
      </c>
      <c r="P812" s="322">
        <f t="shared" si="64"/>
        <v>509.65200000000004</v>
      </c>
    </row>
    <row r="813" spans="1:16" x14ac:dyDescent="0.45">
      <c r="A813" s="311">
        <v>557292</v>
      </c>
      <c r="B813" s="311">
        <v>2</v>
      </c>
      <c r="C813" s="330" t="s">
        <v>343</v>
      </c>
      <c r="D813" s="313">
        <v>44732</v>
      </c>
      <c r="E813" s="314">
        <f t="shared" si="60"/>
        <v>18.857142857142858</v>
      </c>
      <c r="F813" s="315">
        <f t="shared" si="61"/>
        <v>76</v>
      </c>
      <c r="G813" s="364">
        <f t="shared" si="62"/>
        <v>60</v>
      </c>
      <c r="H813" s="166" t="s">
        <v>551</v>
      </c>
      <c r="I813" s="365">
        <v>524699</v>
      </c>
      <c r="J813" s="318">
        <v>27.3</v>
      </c>
      <c r="K813" s="318"/>
      <c r="L813" s="319"/>
      <c r="M813" s="319"/>
      <c r="N813" s="320"/>
      <c r="O813" s="321" t="str">
        <f t="shared" si="63"/>
        <v/>
      </c>
      <c r="P813" s="322" t="str">
        <f t="shared" si="64"/>
        <v/>
      </c>
    </row>
    <row r="814" spans="1:16" x14ac:dyDescent="0.45">
      <c r="A814" s="311">
        <v>557293</v>
      </c>
      <c r="B814" s="311">
        <v>3</v>
      </c>
      <c r="C814" s="330" t="s">
        <v>343</v>
      </c>
      <c r="D814" s="313">
        <v>44732</v>
      </c>
      <c r="E814" s="314">
        <f t="shared" si="60"/>
        <v>18.857142857142858</v>
      </c>
      <c r="F814" s="315">
        <f t="shared" si="61"/>
        <v>76</v>
      </c>
      <c r="G814" s="364">
        <f t="shared" si="62"/>
        <v>60</v>
      </c>
      <c r="H814" s="166" t="s">
        <v>552</v>
      </c>
      <c r="I814" s="365">
        <v>524700</v>
      </c>
      <c r="J814" s="318">
        <v>23.2</v>
      </c>
      <c r="K814" s="318"/>
      <c r="L814" s="319"/>
      <c r="M814" s="319"/>
      <c r="N814" s="320"/>
      <c r="O814" s="321" t="str">
        <f t="shared" si="63"/>
        <v/>
      </c>
      <c r="P814" s="322" t="str">
        <f t="shared" si="64"/>
        <v/>
      </c>
    </row>
    <row r="815" spans="1:16" x14ac:dyDescent="0.45">
      <c r="A815" s="311">
        <v>557294</v>
      </c>
      <c r="B815" s="311">
        <v>4</v>
      </c>
      <c r="C815" s="330" t="s">
        <v>343</v>
      </c>
      <c r="D815" s="313">
        <v>44732</v>
      </c>
      <c r="E815" s="314">
        <f t="shared" si="60"/>
        <v>18.857142857142858</v>
      </c>
      <c r="F815" s="315">
        <f t="shared" si="61"/>
        <v>76</v>
      </c>
      <c r="G815" s="364">
        <f t="shared" si="62"/>
        <v>60</v>
      </c>
      <c r="H815" s="166" t="s">
        <v>551</v>
      </c>
      <c r="I815" s="365">
        <v>524701</v>
      </c>
      <c r="J815" s="318">
        <v>26.5</v>
      </c>
      <c r="K815" s="318"/>
      <c r="L815" s="319"/>
      <c r="M815" s="319"/>
      <c r="N815" s="320"/>
      <c r="O815" s="321" t="str">
        <f t="shared" si="63"/>
        <v/>
      </c>
      <c r="P815" s="322" t="str">
        <f t="shared" si="64"/>
        <v/>
      </c>
    </row>
    <row r="816" spans="1:16" x14ac:dyDescent="0.45">
      <c r="A816" s="311">
        <v>557295</v>
      </c>
      <c r="B816" s="311">
        <v>0</v>
      </c>
      <c r="C816" s="331" t="s">
        <v>344</v>
      </c>
      <c r="D816" s="313">
        <v>44732</v>
      </c>
      <c r="E816" s="314">
        <f t="shared" si="60"/>
        <v>18.857142857142858</v>
      </c>
      <c r="F816" s="315">
        <f t="shared" si="61"/>
        <v>76</v>
      </c>
      <c r="G816" s="364">
        <f t="shared" si="62"/>
        <v>60</v>
      </c>
      <c r="H816" s="166" t="s">
        <v>551</v>
      </c>
      <c r="I816" s="365">
        <v>524702</v>
      </c>
      <c r="J816" s="318">
        <v>23.9</v>
      </c>
      <c r="K816" s="318"/>
      <c r="L816" s="319"/>
      <c r="M816" s="319"/>
      <c r="N816" s="320"/>
      <c r="O816" s="321" t="str">
        <f t="shared" si="63"/>
        <v/>
      </c>
      <c r="P816" s="322" t="str">
        <f t="shared" si="64"/>
        <v/>
      </c>
    </row>
    <row r="817" spans="1:16" x14ac:dyDescent="0.45">
      <c r="A817" s="311">
        <v>557299</v>
      </c>
      <c r="B817" s="311">
        <v>4</v>
      </c>
      <c r="C817" s="331" t="s">
        <v>344</v>
      </c>
      <c r="D817" s="313">
        <v>44732</v>
      </c>
      <c r="E817" s="314">
        <f t="shared" si="60"/>
        <v>18.857142857142858</v>
      </c>
      <c r="F817" s="315">
        <f t="shared" si="61"/>
        <v>76</v>
      </c>
      <c r="G817" s="364">
        <f t="shared" si="62"/>
        <v>60</v>
      </c>
      <c r="H817" s="166" t="s">
        <v>553</v>
      </c>
      <c r="I817" s="365">
        <v>524706</v>
      </c>
      <c r="J817" s="318">
        <v>25.1</v>
      </c>
      <c r="K817" s="318"/>
      <c r="L817" s="319"/>
      <c r="M817" s="319"/>
      <c r="N817" s="320"/>
      <c r="O817" s="321" t="str">
        <f t="shared" si="63"/>
        <v/>
      </c>
      <c r="P817" s="322" t="str">
        <f t="shared" si="64"/>
        <v/>
      </c>
    </row>
    <row r="818" spans="1:16" x14ac:dyDescent="0.45">
      <c r="A818" s="311">
        <v>557301</v>
      </c>
      <c r="B818" s="311">
        <v>1</v>
      </c>
      <c r="C818" s="329" t="s">
        <v>345</v>
      </c>
      <c r="D818" s="313">
        <v>44732</v>
      </c>
      <c r="E818" s="314">
        <f t="shared" si="60"/>
        <v>18.857142857142858</v>
      </c>
      <c r="F818" s="315">
        <f t="shared" si="61"/>
        <v>76</v>
      </c>
      <c r="G818" s="364">
        <f t="shared" si="62"/>
        <v>60</v>
      </c>
      <c r="H818" s="166" t="s">
        <v>552</v>
      </c>
      <c r="I818" s="365">
        <v>524697</v>
      </c>
      <c r="J818" s="318">
        <v>22.9</v>
      </c>
      <c r="K818" s="318"/>
      <c r="L818" s="319"/>
      <c r="M818" s="319"/>
      <c r="N818" s="320"/>
      <c r="O818" s="321" t="str">
        <f t="shared" si="63"/>
        <v/>
      </c>
      <c r="P818" s="322" t="str">
        <f t="shared" si="64"/>
        <v/>
      </c>
    </row>
    <row r="819" spans="1:16" x14ac:dyDescent="0.45">
      <c r="A819" s="311">
        <v>557302</v>
      </c>
      <c r="B819" s="311">
        <v>2</v>
      </c>
      <c r="C819" s="329" t="s">
        <v>345</v>
      </c>
      <c r="D819" s="313">
        <v>44732</v>
      </c>
      <c r="E819" s="314">
        <f t="shared" si="60"/>
        <v>18.857142857142858</v>
      </c>
      <c r="F819" s="315">
        <f t="shared" si="61"/>
        <v>76</v>
      </c>
      <c r="G819" s="364">
        <f t="shared" si="62"/>
        <v>60</v>
      </c>
      <c r="H819" s="166" t="s">
        <v>552</v>
      </c>
      <c r="I819" s="365">
        <v>524698</v>
      </c>
      <c r="J819" s="318">
        <v>24.3</v>
      </c>
      <c r="K819" s="318"/>
      <c r="L819" s="319"/>
      <c r="M819" s="319"/>
      <c r="N819" s="320"/>
      <c r="O819" s="321" t="str">
        <f t="shared" si="63"/>
        <v/>
      </c>
      <c r="P819" s="322" t="str">
        <f t="shared" si="64"/>
        <v/>
      </c>
    </row>
    <row r="820" spans="1:16" x14ac:dyDescent="0.45">
      <c r="A820" s="311">
        <v>557304</v>
      </c>
      <c r="B820" s="311">
        <v>4</v>
      </c>
      <c r="C820" s="329" t="s">
        <v>345</v>
      </c>
      <c r="D820" s="313">
        <v>44732</v>
      </c>
      <c r="E820" s="314">
        <f t="shared" si="60"/>
        <v>18.857142857142858</v>
      </c>
      <c r="F820" s="315">
        <f t="shared" si="61"/>
        <v>76</v>
      </c>
      <c r="G820" s="364">
        <f t="shared" si="62"/>
        <v>60</v>
      </c>
      <c r="H820" s="166" t="s">
        <v>552</v>
      </c>
      <c r="I820" s="365">
        <v>524700</v>
      </c>
      <c r="J820" s="318">
        <v>23.6</v>
      </c>
      <c r="K820" s="318"/>
      <c r="L820" s="319"/>
      <c r="M820" s="319"/>
      <c r="N820" s="320"/>
      <c r="O820" s="321" t="str">
        <f t="shared" si="63"/>
        <v/>
      </c>
      <c r="P820" s="322" t="str">
        <f t="shared" si="64"/>
        <v/>
      </c>
    </row>
    <row r="821" spans="1:16" x14ac:dyDescent="0.45">
      <c r="A821" s="311">
        <v>557305</v>
      </c>
      <c r="B821" s="311">
        <v>0</v>
      </c>
      <c r="C821" s="331" t="s">
        <v>346</v>
      </c>
      <c r="D821" s="313">
        <v>44732</v>
      </c>
      <c r="E821" s="314">
        <f t="shared" si="60"/>
        <v>18.857142857142858</v>
      </c>
      <c r="F821" s="315">
        <f t="shared" si="61"/>
        <v>76</v>
      </c>
      <c r="G821" s="364">
        <f t="shared" si="62"/>
        <v>60</v>
      </c>
      <c r="H821" s="166" t="s">
        <v>552</v>
      </c>
      <c r="I821" s="365">
        <v>524701</v>
      </c>
      <c r="J821" s="318">
        <v>22.7</v>
      </c>
      <c r="K821" s="318"/>
      <c r="L821" s="319"/>
      <c r="M821" s="319"/>
      <c r="N821" s="320"/>
      <c r="O821" s="321" t="str">
        <f t="shared" si="63"/>
        <v/>
      </c>
      <c r="P821" s="322" t="str">
        <f t="shared" si="64"/>
        <v/>
      </c>
    </row>
    <row r="822" spans="1:16" x14ac:dyDescent="0.45">
      <c r="A822" s="311">
        <v>557306</v>
      </c>
      <c r="B822" s="311">
        <v>1</v>
      </c>
      <c r="C822" s="331" t="s">
        <v>346</v>
      </c>
      <c r="D822" s="313">
        <v>44732</v>
      </c>
      <c r="E822" s="314">
        <f t="shared" si="60"/>
        <v>18.857142857142858</v>
      </c>
      <c r="F822" s="315">
        <f t="shared" si="61"/>
        <v>76</v>
      </c>
      <c r="G822" s="364">
        <f t="shared" si="62"/>
        <v>60</v>
      </c>
      <c r="H822" s="166" t="s">
        <v>553</v>
      </c>
      <c r="I822" s="365">
        <v>524702</v>
      </c>
      <c r="J822" s="318">
        <v>22.4</v>
      </c>
      <c r="K822" s="318"/>
      <c r="L822" s="319"/>
      <c r="M822" s="319"/>
      <c r="N822" s="320"/>
      <c r="O822" s="321" t="str">
        <f t="shared" si="63"/>
        <v/>
      </c>
      <c r="P822" s="322" t="str">
        <f t="shared" si="64"/>
        <v/>
      </c>
    </row>
    <row r="823" spans="1:16" x14ac:dyDescent="0.45">
      <c r="A823" s="311">
        <v>557308</v>
      </c>
      <c r="B823" s="311">
        <v>3</v>
      </c>
      <c r="C823" s="331" t="s">
        <v>346</v>
      </c>
      <c r="D823" s="313">
        <v>44732</v>
      </c>
      <c r="E823" s="314">
        <f t="shared" si="60"/>
        <v>18.857142857142858</v>
      </c>
      <c r="F823" s="315">
        <f t="shared" si="61"/>
        <v>76</v>
      </c>
      <c r="G823" s="364">
        <f t="shared" si="62"/>
        <v>60</v>
      </c>
      <c r="H823" s="166" t="s">
        <v>552</v>
      </c>
      <c r="I823" s="365">
        <v>524704</v>
      </c>
      <c r="J823" s="318">
        <v>22.9</v>
      </c>
      <c r="K823" s="318"/>
      <c r="L823" s="319"/>
      <c r="M823" s="319"/>
      <c r="N823" s="320"/>
      <c r="O823" s="321" t="str">
        <f t="shared" si="63"/>
        <v/>
      </c>
      <c r="P823" s="322" t="str">
        <f t="shared" si="64"/>
        <v/>
      </c>
    </row>
    <row r="824" spans="1:16" x14ac:dyDescent="0.45">
      <c r="A824" s="311">
        <v>557309</v>
      </c>
      <c r="B824" s="311">
        <v>4</v>
      </c>
      <c r="C824" s="331" t="s">
        <v>346</v>
      </c>
      <c r="D824" s="313">
        <v>44732</v>
      </c>
      <c r="E824" s="314">
        <f t="shared" si="60"/>
        <v>18.857142857142858</v>
      </c>
      <c r="F824" s="315">
        <f t="shared" si="61"/>
        <v>76</v>
      </c>
      <c r="G824" s="364">
        <f t="shared" si="62"/>
        <v>60</v>
      </c>
      <c r="H824" s="166" t="s">
        <v>553</v>
      </c>
      <c r="I824" s="365">
        <v>524705</v>
      </c>
      <c r="J824" s="318">
        <v>22.1</v>
      </c>
      <c r="K824" s="318"/>
      <c r="L824" s="319"/>
      <c r="M824" s="319"/>
      <c r="N824" s="320"/>
      <c r="O824" s="321" t="str">
        <f t="shared" si="63"/>
        <v/>
      </c>
      <c r="P824" s="322" t="str">
        <f t="shared" si="64"/>
        <v/>
      </c>
    </row>
    <row r="825" spans="1:16" x14ac:dyDescent="0.45">
      <c r="A825" s="311">
        <v>557271</v>
      </c>
      <c r="B825" s="311">
        <v>1</v>
      </c>
      <c r="C825" s="312" t="s">
        <v>337</v>
      </c>
      <c r="D825" s="313">
        <v>44735</v>
      </c>
      <c r="E825" s="314">
        <f t="shared" si="60"/>
        <v>19.285714285714285</v>
      </c>
      <c r="F825" s="315">
        <f t="shared" si="61"/>
        <v>79</v>
      </c>
      <c r="G825" s="364">
        <f t="shared" si="62"/>
        <v>63</v>
      </c>
      <c r="H825" s="375" t="s">
        <v>552</v>
      </c>
      <c r="I825" s="311">
        <v>524678</v>
      </c>
      <c r="J825" s="318">
        <v>23.2</v>
      </c>
      <c r="K825" s="318"/>
      <c r="L825" s="319"/>
      <c r="M825" s="319"/>
      <c r="N825" s="320"/>
      <c r="O825" s="321" t="str">
        <f t="shared" si="63"/>
        <v/>
      </c>
      <c r="P825" s="322" t="str">
        <f t="shared" si="64"/>
        <v/>
      </c>
    </row>
    <row r="826" spans="1:16" x14ac:dyDescent="0.45">
      <c r="A826" s="311">
        <v>557272</v>
      </c>
      <c r="B826" s="311">
        <v>2</v>
      </c>
      <c r="C826" s="312" t="s">
        <v>337</v>
      </c>
      <c r="D826" s="313">
        <v>44735</v>
      </c>
      <c r="E826" s="314">
        <f t="shared" si="60"/>
        <v>19.285714285714285</v>
      </c>
      <c r="F826" s="315">
        <f t="shared" si="61"/>
        <v>79</v>
      </c>
      <c r="G826" s="364">
        <f t="shared" si="62"/>
        <v>63</v>
      </c>
      <c r="H826" s="166" t="s">
        <v>553</v>
      </c>
      <c r="I826" s="365">
        <v>524679</v>
      </c>
      <c r="J826" s="318">
        <v>22.4</v>
      </c>
      <c r="K826" s="318"/>
      <c r="L826" s="319">
        <v>13.7</v>
      </c>
      <c r="M826" s="319">
        <v>12.1</v>
      </c>
      <c r="N826" s="320"/>
      <c r="O826" s="321" t="str">
        <f t="shared" si="63"/>
        <v/>
      </c>
      <c r="P826" s="322">
        <f t="shared" si="64"/>
        <v>1002.9084999999999</v>
      </c>
    </row>
    <row r="827" spans="1:16" x14ac:dyDescent="0.45">
      <c r="A827" s="311">
        <v>557274</v>
      </c>
      <c r="B827" s="311">
        <v>4</v>
      </c>
      <c r="C827" s="312" t="s">
        <v>337</v>
      </c>
      <c r="D827" s="313">
        <v>44735</v>
      </c>
      <c r="E827" s="314">
        <f t="shared" si="60"/>
        <v>19.285714285714285</v>
      </c>
      <c r="F827" s="315">
        <f t="shared" si="61"/>
        <v>79</v>
      </c>
      <c r="G827" s="364">
        <f t="shared" si="62"/>
        <v>63</v>
      </c>
      <c r="H827" s="166" t="s">
        <v>553</v>
      </c>
      <c r="I827" s="365">
        <v>524681</v>
      </c>
      <c r="J827" s="318">
        <v>24.2</v>
      </c>
      <c r="K827" s="318"/>
      <c r="L827" s="319">
        <v>18.5</v>
      </c>
      <c r="M827" s="319">
        <v>13.2</v>
      </c>
      <c r="N827" s="320"/>
      <c r="O827" s="321" t="str">
        <f t="shared" si="63"/>
        <v/>
      </c>
      <c r="P827" s="322">
        <f t="shared" si="64"/>
        <v>1611.7199999999998</v>
      </c>
    </row>
    <row r="828" spans="1:16" x14ac:dyDescent="0.45">
      <c r="A828" s="311">
        <v>557275</v>
      </c>
      <c r="B828" s="311">
        <v>0</v>
      </c>
      <c r="C828" s="327" t="s">
        <v>339</v>
      </c>
      <c r="D828" s="313">
        <v>44735</v>
      </c>
      <c r="E828" s="314">
        <f t="shared" si="60"/>
        <v>19.285714285714285</v>
      </c>
      <c r="F828" s="315">
        <f t="shared" si="61"/>
        <v>79</v>
      </c>
      <c r="G828" s="364">
        <f t="shared" si="62"/>
        <v>63</v>
      </c>
      <c r="H828" s="166" t="s">
        <v>553</v>
      </c>
      <c r="I828" s="365">
        <v>524682</v>
      </c>
      <c r="J828" s="318">
        <v>20.7</v>
      </c>
      <c r="K828" s="318"/>
      <c r="L828" s="319">
        <v>0</v>
      </c>
      <c r="M828" s="319">
        <v>0</v>
      </c>
      <c r="N828" s="320"/>
      <c r="O828" s="321" t="str">
        <f t="shared" si="63"/>
        <v/>
      </c>
      <c r="P828" s="322">
        <f t="shared" si="64"/>
        <v>0</v>
      </c>
    </row>
    <row r="829" spans="1:16" x14ac:dyDescent="0.45">
      <c r="A829" s="311">
        <v>557276</v>
      </c>
      <c r="B829" s="311">
        <v>1</v>
      </c>
      <c r="C829" s="327" t="s">
        <v>339</v>
      </c>
      <c r="D829" s="313">
        <v>44735</v>
      </c>
      <c r="E829" s="314">
        <f t="shared" si="60"/>
        <v>19.285714285714285</v>
      </c>
      <c r="F829" s="315">
        <f t="shared" si="61"/>
        <v>79</v>
      </c>
      <c r="G829" s="364">
        <f t="shared" si="62"/>
        <v>63</v>
      </c>
      <c r="H829" s="166" t="s">
        <v>553</v>
      </c>
      <c r="I829" s="365">
        <v>524683</v>
      </c>
      <c r="J829" s="318">
        <v>21.8</v>
      </c>
      <c r="K829" s="318"/>
      <c r="L829" s="319">
        <v>0</v>
      </c>
      <c r="M829" s="319">
        <v>0</v>
      </c>
      <c r="N829" s="320"/>
      <c r="O829" s="321" t="str">
        <f t="shared" si="63"/>
        <v/>
      </c>
      <c r="P829" s="322">
        <f t="shared" si="64"/>
        <v>0</v>
      </c>
    </row>
    <row r="830" spans="1:16" x14ac:dyDescent="0.45">
      <c r="A830" s="311">
        <v>557277</v>
      </c>
      <c r="B830" s="311">
        <v>2</v>
      </c>
      <c r="C830" s="327" t="s">
        <v>339</v>
      </c>
      <c r="D830" s="313">
        <v>44735</v>
      </c>
      <c r="E830" s="314">
        <f t="shared" si="60"/>
        <v>19.285714285714285</v>
      </c>
      <c r="F830" s="315">
        <f t="shared" si="61"/>
        <v>79</v>
      </c>
      <c r="G830" s="364">
        <f t="shared" si="62"/>
        <v>63</v>
      </c>
      <c r="H830" s="366" t="s">
        <v>553</v>
      </c>
      <c r="I830" s="365">
        <v>524684</v>
      </c>
      <c r="J830" s="318">
        <v>24.6</v>
      </c>
      <c r="K830" s="318"/>
      <c r="L830" s="319"/>
      <c r="M830" s="319"/>
      <c r="N830" s="320"/>
      <c r="O830" s="321" t="str">
        <f t="shared" si="63"/>
        <v/>
      </c>
      <c r="P830" s="322" t="str">
        <f t="shared" si="64"/>
        <v/>
      </c>
    </row>
    <row r="831" spans="1:16" x14ac:dyDescent="0.45">
      <c r="A831" s="367">
        <v>557278</v>
      </c>
      <c r="B831" s="367">
        <v>3</v>
      </c>
      <c r="C831" s="368" t="s">
        <v>339</v>
      </c>
      <c r="D831" s="313">
        <v>44735</v>
      </c>
      <c r="E831" s="314">
        <f t="shared" si="60"/>
        <v>19.285714285714285</v>
      </c>
      <c r="F831" s="315">
        <f t="shared" si="61"/>
        <v>79</v>
      </c>
      <c r="G831" s="364">
        <f t="shared" si="62"/>
        <v>63</v>
      </c>
      <c r="H831" s="166" t="s">
        <v>553</v>
      </c>
      <c r="I831" s="369">
        <v>524685</v>
      </c>
      <c r="J831" s="370">
        <v>22.6</v>
      </c>
      <c r="K831" s="370"/>
      <c r="L831" s="371"/>
      <c r="M831" s="371"/>
      <c r="N831" s="372"/>
      <c r="O831" s="373" t="str">
        <f t="shared" si="63"/>
        <v/>
      </c>
      <c r="P831" s="374" t="str">
        <f t="shared" si="64"/>
        <v/>
      </c>
    </row>
    <row r="832" spans="1:16" x14ac:dyDescent="0.45">
      <c r="A832" s="311">
        <v>557279</v>
      </c>
      <c r="B832" s="311">
        <v>4</v>
      </c>
      <c r="C832" s="327" t="s">
        <v>339</v>
      </c>
      <c r="D832" s="313">
        <v>44735</v>
      </c>
      <c r="E832" s="314">
        <f t="shared" si="60"/>
        <v>19.285714285714285</v>
      </c>
      <c r="F832" s="315">
        <f t="shared" si="61"/>
        <v>79</v>
      </c>
      <c r="G832" s="364">
        <f t="shared" si="62"/>
        <v>63</v>
      </c>
      <c r="H832" s="166" t="s">
        <v>551</v>
      </c>
      <c r="I832" s="365">
        <v>524686</v>
      </c>
      <c r="J832" s="318">
        <v>23</v>
      </c>
      <c r="K832" s="318"/>
      <c r="L832" s="319"/>
      <c r="M832" s="319"/>
      <c r="N832" s="320"/>
      <c r="O832" s="321" t="str">
        <f t="shared" si="63"/>
        <v/>
      </c>
      <c r="P832" s="322" t="str">
        <f t="shared" si="64"/>
        <v/>
      </c>
    </row>
    <row r="833" spans="1:16" x14ac:dyDescent="0.45">
      <c r="A833" s="311">
        <v>557280</v>
      </c>
      <c r="B833" s="311">
        <v>0</v>
      </c>
      <c r="C833" s="328" t="s">
        <v>341</v>
      </c>
      <c r="D833" s="313">
        <v>44735</v>
      </c>
      <c r="E833" s="314">
        <f t="shared" si="60"/>
        <v>19.285714285714285</v>
      </c>
      <c r="F833" s="315">
        <f t="shared" si="61"/>
        <v>79</v>
      </c>
      <c r="G833" s="364">
        <f t="shared" si="62"/>
        <v>63</v>
      </c>
      <c r="H833" s="166" t="s">
        <v>553</v>
      </c>
      <c r="I833" s="365">
        <v>524687</v>
      </c>
      <c r="J833" s="318">
        <v>22.7</v>
      </c>
      <c r="K833" s="318"/>
      <c r="L833" s="319"/>
      <c r="M833" s="319"/>
      <c r="N833" s="320"/>
      <c r="O833" s="321" t="str">
        <f t="shared" si="63"/>
        <v/>
      </c>
      <c r="P833" s="322" t="str">
        <f t="shared" si="64"/>
        <v/>
      </c>
    </row>
    <row r="834" spans="1:16" x14ac:dyDescent="0.45">
      <c r="A834" s="311">
        <v>557284</v>
      </c>
      <c r="B834" s="311">
        <v>4</v>
      </c>
      <c r="C834" s="328" t="s">
        <v>341</v>
      </c>
      <c r="D834" s="313">
        <v>44735</v>
      </c>
      <c r="E834" s="314">
        <f t="shared" si="60"/>
        <v>19.285714285714285</v>
      </c>
      <c r="F834" s="315">
        <f t="shared" si="61"/>
        <v>79</v>
      </c>
      <c r="G834" s="364">
        <f t="shared" si="62"/>
        <v>63</v>
      </c>
      <c r="H834" s="166" t="s">
        <v>552</v>
      </c>
      <c r="I834" s="365">
        <v>524691</v>
      </c>
      <c r="J834" s="318">
        <v>23.3</v>
      </c>
      <c r="K834" s="318"/>
      <c r="L834" s="371">
        <v>10.5</v>
      </c>
      <c r="M834" s="319">
        <v>8</v>
      </c>
      <c r="N834" s="320"/>
      <c r="O834" s="321" t="str">
        <f t="shared" si="63"/>
        <v/>
      </c>
      <c r="P834" s="322">
        <f t="shared" si="64"/>
        <v>336</v>
      </c>
    </row>
    <row r="835" spans="1:16" x14ac:dyDescent="0.45">
      <c r="A835" s="311">
        <v>557286</v>
      </c>
      <c r="B835" s="311">
        <v>1</v>
      </c>
      <c r="C835" s="329" t="s">
        <v>342</v>
      </c>
      <c r="D835" s="313">
        <v>44735</v>
      </c>
      <c r="E835" s="314">
        <f t="shared" si="60"/>
        <v>19.285714285714285</v>
      </c>
      <c r="F835" s="315">
        <f t="shared" si="61"/>
        <v>79</v>
      </c>
      <c r="G835" s="364">
        <f t="shared" si="62"/>
        <v>63</v>
      </c>
      <c r="H835" s="166" t="s">
        <v>552</v>
      </c>
      <c r="I835" s="365">
        <v>524693</v>
      </c>
      <c r="J835" s="318">
        <v>22.2</v>
      </c>
      <c r="K835" s="318"/>
      <c r="L835" s="371"/>
      <c r="M835" s="319"/>
      <c r="N835" s="320"/>
      <c r="O835" s="321" t="str">
        <f t="shared" si="63"/>
        <v/>
      </c>
      <c r="P835" s="322" t="str">
        <f t="shared" si="64"/>
        <v/>
      </c>
    </row>
    <row r="836" spans="1:16" x14ac:dyDescent="0.45">
      <c r="A836" s="311">
        <v>557287</v>
      </c>
      <c r="B836" s="311">
        <v>2</v>
      </c>
      <c r="C836" s="329" t="s">
        <v>342</v>
      </c>
      <c r="D836" s="313">
        <v>44735</v>
      </c>
      <c r="E836" s="314">
        <f t="shared" si="60"/>
        <v>19.285714285714285</v>
      </c>
      <c r="F836" s="315">
        <f t="shared" si="61"/>
        <v>79</v>
      </c>
      <c r="G836" s="364">
        <f t="shared" si="62"/>
        <v>63</v>
      </c>
      <c r="H836" s="166" t="s">
        <v>553</v>
      </c>
      <c r="I836" s="365">
        <v>524694</v>
      </c>
      <c r="J836" s="318">
        <v>23.7</v>
      </c>
      <c r="K836" s="318"/>
      <c r="L836" s="371">
        <v>12.2</v>
      </c>
      <c r="M836" s="319">
        <v>10.9</v>
      </c>
      <c r="N836" s="320"/>
      <c r="O836" s="321" t="str">
        <f t="shared" si="63"/>
        <v/>
      </c>
      <c r="P836" s="322">
        <f t="shared" si="64"/>
        <v>724.74099999999999</v>
      </c>
    </row>
    <row r="837" spans="1:16" x14ac:dyDescent="0.45">
      <c r="A837" s="311">
        <v>557288</v>
      </c>
      <c r="B837" s="311">
        <v>3</v>
      </c>
      <c r="C837" s="329" t="s">
        <v>342</v>
      </c>
      <c r="D837" s="313">
        <v>44735</v>
      </c>
      <c r="E837" s="314">
        <f t="shared" si="60"/>
        <v>19.285714285714285</v>
      </c>
      <c r="F837" s="315">
        <f t="shared" si="61"/>
        <v>79</v>
      </c>
      <c r="G837" s="364">
        <f t="shared" si="62"/>
        <v>63</v>
      </c>
      <c r="H837" s="166" t="s">
        <v>552</v>
      </c>
      <c r="I837" s="365">
        <v>524695</v>
      </c>
      <c r="J837" s="318">
        <v>21.1</v>
      </c>
      <c r="K837" s="318"/>
      <c r="L837" s="371"/>
      <c r="M837" s="319"/>
      <c r="N837" s="320"/>
      <c r="O837" s="321" t="str">
        <f t="shared" si="63"/>
        <v/>
      </c>
      <c r="P837" s="322" t="str">
        <f t="shared" si="64"/>
        <v/>
      </c>
    </row>
    <row r="838" spans="1:16" x14ac:dyDescent="0.45">
      <c r="A838" s="311">
        <v>557290</v>
      </c>
      <c r="B838" s="311">
        <v>0</v>
      </c>
      <c r="C838" s="330" t="s">
        <v>343</v>
      </c>
      <c r="D838" s="313">
        <v>44735</v>
      </c>
      <c r="E838" s="314">
        <f t="shared" si="60"/>
        <v>19.285714285714285</v>
      </c>
      <c r="F838" s="315">
        <f t="shared" si="61"/>
        <v>79</v>
      </c>
      <c r="G838" s="364">
        <f t="shared" si="62"/>
        <v>63</v>
      </c>
      <c r="H838" s="166" t="s">
        <v>553</v>
      </c>
      <c r="I838" s="365">
        <v>524697</v>
      </c>
      <c r="J838" s="318">
        <v>24</v>
      </c>
      <c r="K838" s="318"/>
      <c r="L838" s="371"/>
      <c r="M838" s="319"/>
      <c r="N838" s="320"/>
      <c r="O838" s="321" t="str">
        <f t="shared" si="63"/>
        <v/>
      </c>
      <c r="P838" s="322" t="str">
        <f t="shared" si="64"/>
        <v/>
      </c>
    </row>
    <row r="839" spans="1:16" x14ac:dyDescent="0.45">
      <c r="A839" s="311">
        <v>557291</v>
      </c>
      <c r="B839" s="311">
        <v>1</v>
      </c>
      <c r="C839" s="330" t="s">
        <v>343</v>
      </c>
      <c r="D839" s="313">
        <v>44735</v>
      </c>
      <c r="E839" s="314">
        <f t="shared" si="60"/>
        <v>19.285714285714285</v>
      </c>
      <c r="F839" s="315">
        <f t="shared" si="61"/>
        <v>79</v>
      </c>
      <c r="G839" s="364">
        <f t="shared" si="62"/>
        <v>63</v>
      </c>
      <c r="H839" s="166" t="s">
        <v>552</v>
      </c>
      <c r="I839" s="365">
        <v>524698</v>
      </c>
      <c r="J839" s="318">
        <v>23.5</v>
      </c>
      <c r="K839" s="318"/>
      <c r="L839" s="371">
        <v>14.2</v>
      </c>
      <c r="M839" s="319">
        <v>12.4</v>
      </c>
      <c r="N839" s="320"/>
      <c r="O839" s="321" t="str">
        <f t="shared" si="63"/>
        <v/>
      </c>
      <c r="P839" s="322">
        <f t="shared" si="64"/>
        <v>1091.6959999999999</v>
      </c>
    </row>
    <row r="840" spans="1:16" x14ac:dyDescent="0.45">
      <c r="A840" s="311">
        <v>557292</v>
      </c>
      <c r="B840" s="311">
        <v>2</v>
      </c>
      <c r="C840" s="330" t="s">
        <v>343</v>
      </c>
      <c r="D840" s="313">
        <v>44735</v>
      </c>
      <c r="E840" s="314">
        <f t="shared" si="60"/>
        <v>19.285714285714285</v>
      </c>
      <c r="F840" s="315">
        <f t="shared" si="61"/>
        <v>79</v>
      </c>
      <c r="G840" s="364">
        <f t="shared" si="62"/>
        <v>63</v>
      </c>
      <c r="H840" s="166" t="s">
        <v>551</v>
      </c>
      <c r="I840" s="365">
        <v>524699</v>
      </c>
      <c r="J840" s="318">
        <v>27.3</v>
      </c>
      <c r="K840" s="318"/>
      <c r="L840" s="371"/>
      <c r="M840" s="319"/>
      <c r="N840" s="320"/>
      <c r="O840" s="321" t="str">
        <f t="shared" si="63"/>
        <v/>
      </c>
      <c r="P840" s="322" t="str">
        <f t="shared" si="64"/>
        <v/>
      </c>
    </row>
    <row r="841" spans="1:16" x14ac:dyDescent="0.45">
      <c r="A841" s="311">
        <v>557293</v>
      </c>
      <c r="B841" s="311">
        <v>3</v>
      </c>
      <c r="C841" s="330" t="s">
        <v>343</v>
      </c>
      <c r="D841" s="313">
        <v>44735</v>
      </c>
      <c r="E841" s="314">
        <f t="shared" si="60"/>
        <v>19.285714285714285</v>
      </c>
      <c r="F841" s="315">
        <f t="shared" si="61"/>
        <v>79</v>
      </c>
      <c r="G841" s="364">
        <f t="shared" si="62"/>
        <v>63</v>
      </c>
      <c r="H841" s="166" t="s">
        <v>552</v>
      </c>
      <c r="I841" s="365">
        <v>524700</v>
      </c>
      <c r="J841" s="318">
        <v>23.2</v>
      </c>
      <c r="K841" s="318"/>
      <c r="L841" s="371"/>
      <c r="M841" s="319"/>
      <c r="N841" s="320"/>
      <c r="O841" s="321" t="str">
        <f t="shared" si="63"/>
        <v/>
      </c>
      <c r="P841" s="322" t="str">
        <f t="shared" si="64"/>
        <v/>
      </c>
    </row>
    <row r="842" spans="1:16" x14ac:dyDescent="0.45">
      <c r="A842" s="311">
        <v>557294</v>
      </c>
      <c r="B842" s="311">
        <v>4</v>
      </c>
      <c r="C842" s="330" t="s">
        <v>343</v>
      </c>
      <c r="D842" s="313">
        <v>44735</v>
      </c>
      <c r="E842" s="314">
        <f t="shared" si="60"/>
        <v>19.285714285714285</v>
      </c>
      <c r="F842" s="315">
        <f t="shared" si="61"/>
        <v>79</v>
      </c>
      <c r="G842" s="364">
        <f t="shared" si="62"/>
        <v>63</v>
      </c>
      <c r="H842" s="166" t="s">
        <v>551</v>
      </c>
      <c r="I842" s="365">
        <v>524701</v>
      </c>
      <c r="J842" s="318">
        <v>26.5</v>
      </c>
      <c r="K842" s="318"/>
      <c r="L842" s="371"/>
      <c r="M842" s="319"/>
      <c r="N842" s="320"/>
      <c r="O842" s="321" t="str">
        <f t="shared" si="63"/>
        <v/>
      </c>
      <c r="P842" s="322" t="str">
        <f t="shared" si="64"/>
        <v/>
      </c>
    </row>
    <row r="843" spans="1:16" x14ac:dyDescent="0.45">
      <c r="A843" s="311">
        <v>557295</v>
      </c>
      <c r="B843" s="311">
        <v>0</v>
      </c>
      <c r="C843" s="331" t="s">
        <v>344</v>
      </c>
      <c r="D843" s="313">
        <v>44735</v>
      </c>
      <c r="E843" s="314">
        <f t="shared" si="60"/>
        <v>19.285714285714285</v>
      </c>
      <c r="F843" s="315">
        <f t="shared" si="61"/>
        <v>79</v>
      </c>
      <c r="G843" s="364">
        <f t="shared" si="62"/>
        <v>63</v>
      </c>
      <c r="H843" s="166" t="s">
        <v>551</v>
      </c>
      <c r="I843" s="365">
        <v>524702</v>
      </c>
      <c r="J843" s="318">
        <v>23.9</v>
      </c>
      <c r="K843" s="318"/>
      <c r="L843" s="371"/>
      <c r="M843" s="319"/>
      <c r="N843" s="320"/>
      <c r="O843" s="321" t="str">
        <f t="shared" si="63"/>
        <v/>
      </c>
      <c r="P843" s="322" t="str">
        <f t="shared" si="64"/>
        <v/>
      </c>
    </row>
    <row r="844" spans="1:16" x14ac:dyDescent="0.45">
      <c r="A844" s="311">
        <v>557299</v>
      </c>
      <c r="B844" s="311">
        <v>4</v>
      </c>
      <c r="C844" s="331" t="s">
        <v>344</v>
      </c>
      <c r="D844" s="313">
        <v>44735</v>
      </c>
      <c r="E844" s="314">
        <f t="shared" si="60"/>
        <v>19.285714285714285</v>
      </c>
      <c r="F844" s="315">
        <f t="shared" si="61"/>
        <v>79</v>
      </c>
      <c r="G844" s="364">
        <f t="shared" si="62"/>
        <v>63</v>
      </c>
      <c r="H844" s="166" t="s">
        <v>553</v>
      </c>
      <c r="I844" s="365">
        <v>524706</v>
      </c>
      <c r="J844" s="318">
        <v>25.1</v>
      </c>
      <c r="K844" s="318"/>
      <c r="L844" s="371"/>
      <c r="M844" s="319"/>
      <c r="N844" s="320"/>
      <c r="O844" s="321" t="str">
        <f t="shared" si="63"/>
        <v/>
      </c>
      <c r="P844" s="322" t="str">
        <f t="shared" si="64"/>
        <v/>
      </c>
    </row>
    <row r="845" spans="1:16" x14ac:dyDescent="0.45">
      <c r="A845" s="311">
        <v>557301</v>
      </c>
      <c r="B845" s="311">
        <v>1</v>
      </c>
      <c r="C845" s="329" t="s">
        <v>345</v>
      </c>
      <c r="D845" s="313">
        <v>44735</v>
      </c>
      <c r="E845" s="314">
        <f t="shared" si="60"/>
        <v>19.285714285714285</v>
      </c>
      <c r="F845" s="315">
        <f t="shared" si="61"/>
        <v>79</v>
      </c>
      <c r="G845" s="364">
        <f t="shared" si="62"/>
        <v>63</v>
      </c>
      <c r="H845" s="166" t="s">
        <v>552</v>
      </c>
      <c r="I845" s="365">
        <v>524697</v>
      </c>
      <c r="J845" s="318">
        <v>22.9</v>
      </c>
      <c r="K845" s="318"/>
      <c r="L845" s="319"/>
      <c r="M845" s="319"/>
      <c r="N845" s="320"/>
      <c r="O845" s="321" t="str">
        <f t="shared" si="63"/>
        <v/>
      </c>
      <c r="P845" s="322" t="str">
        <f t="shared" si="64"/>
        <v/>
      </c>
    </row>
    <row r="846" spans="1:16" x14ac:dyDescent="0.45">
      <c r="A846" s="311">
        <v>557302</v>
      </c>
      <c r="B846" s="311">
        <v>2</v>
      </c>
      <c r="C846" s="329" t="s">
        <v>345</v>
      </c>
      <c r="D846" s="313">
        <v>44735</v>
      </c>
      <c r="E846" s="314">
        <f t="shared" si="60"/>
        <v>19.285714285714285</v>
      </c>
      <c r="F846" s="315">
        <f t="shared" si="61"/>
        <v>79</v>
      </c>
      <c r="G846" s="364">
        <f t="shared" si="62"/>
        <v>63</v>
      </c>
      <c r="H846" s="166" t="s">
        <v>552</v>
      </c>
      <c r="I846" s="365">
        <v>524698</v>
      </c>
      <c r="J846" s="318">
        <v>24.3</v>
      </c>
      <c r="K846" s="318"/>
      <c r="L846" s="319"/>
      <c r="M846" s="319"/>
      <c r="N846" s="320"/>
      <c r="O846" s="321" t="str">
        <f t="shared" si="63"/>
        <v/>
      </c>
      <c r="P846" s="322" t="str">
        <f t="shared" si="64"/>
        <v/>
      </c>
    </row>
    <row r="847" spans="1:16" x14ac:dyDescent="0.45">
      <c r="A847" s="311">
        <v>557304</v>
      </c>
      <c r="B847" s="311">
        <v>4</v>
      </c>
      <c r="C847" s="329" t="s">
        <v>345</v>
      </c>
      <c r="D847" s="313">
        <v>44735</v>
      </c>
      <c r="E847" s="314">
        <f t="shared" si="60"/>
        <v>19.285714285714285</v>
      </c>
      <c r="F847" s="315">
        <f t="shared" si="61"/>
        <v>79</v>
      </c>
      <c r="G847" s="364">
        <f t="shared" si="62"/>
        <v>63</v>
      </c>
      <c r="H847" s="166" t="s">
        <v>552</v>
      </c>
      <c r="I847" s="365">
        <v>524700</v>
      </c>
      <c r="J847" s="318">
        <v>23.6</v>
      </c>
      <c r="K847" s="318"/>
      <c r="L847" s="319"/>
      <c r="M847" s="319"/>
      <c r="N847" s="320"/>
      <c r="O847" s="321" t="str">
        <f t="shared" si="63"/>
        <v/>
      </c>
      <c r="P847" s="322" t="str">
        <f t="shared" si="64"/>
        <v/>
      </c>
    </row>
    <row r="848" spans="1:16" x14ac:dyDescent="0.45">
      <c r="A848" s="311">
        <v>557305</v>
      </c>
      <c r="B848" s="311">
        <v>0</v>
      </c>
      <c r="C848" s="331" t="s">
        <v>346</v>
      </c>
      <c r="D848" s="313">
        <v>44735</v>
      </c>
      <c r="E848" s="314">
        <f t="shared" si="60"/>
        <v>19.285714285714285</v>
      </c>
      <c r="F848" s="315">
        <f t="shared" si="61"/>
        <v>79</v>
      </c>
      <c r="G848" s="364">
        <f t="shared" si="62"/>
        <v>63</v>
      </c>
      <c r="H848" s="166" t="s">
        <v>552</v>
      </c>
      <c r="I848" s="365">
        <v>524701</v>
      </c>
      <c r="J848" s="318">
        <v>22.7</v>
      </c>
      <c r="K848" s="318"/>
      <c r="L848" s="319"/>
      <c r="M848" s="319"/>
      <c r="N848" s="320"/>
      <c r="O848" s="321" t="str">
        <f t="shared" si="63"/>
        <v/>
      </c>
      <c r="P848" s="322" t="str">
        <f t="shared" si="64"/>
        <v/>
      </c>
    </row>
    <row r="849" spans="1:16" x14ac:dyDescent="0.45">
      <c r="A849" s="311">
        <v>557306</v>
      </c>
      <c r="B849" s="311">
        <v>1</v>
      </c>
      <c r="C849" s="331" t="s">
        <v>346</v>
      </c>
      <c r="D849" s="313">
        <v>44735</v>
      </c>
      <c r="E849" s="314">
        <f t="shared" si="60"/>
        <v>19.285714285714285</v>
      </c>
      <c r="F849" s="315">
        <f t="shared" si="61"/>
        <v>79</v>
      </c>
      <c r="G849" s="364">
        <f t="shared" si="62"/>
        <v>63</v>
      </c>
      <c r="H849" s="166" t="s">
        <v>553</v>
      </c>
      <c r="I849" s="365">
        <v>524702</v>
      </c>
      <c r="J849" s="318">
        <v>22.4</v>
      </c>
      <c r="K849" s="318"/>
      <c r="L849" s="319"/>
      <c r="M849" s="319"/>
      <c r="N849" s="320"/>
      <c r="O849" s="321" t="str">
        <f t="shared" si="63"/>
        <v/>
      </c>
      <c r="P849" s="322" t="str">
        <f t="shared" si="64"/>
        <v/>
      </c>
    </row>
    <row r="850" spans="1:16" x14ac:dyDescent="0.45">
      <c r="A850" s="311">
        <v>557308</v>
      </c>
      <c r="B850" s="311">
        <v>3</v>
      </c>
      <c r="C850" s="331" t="s">
        <v>346</v>
      </c>
      <c r="D850" s="313">
        <v>44735</v>
      </c>
      <c r="E850" s="314">
        <f t="shared" si="60"/>
        <v>19.285714285714285</v>
      </c>
      <c r="F850" s="315">
        <f t="shared" si="61"/>
        <v>79</v>
      </c>
      <c r="G850" s="364">
        <f t="shared" si="62"/>
        <v>63</v>
      </c>
      <c r="H850" s="166" t="s">
        <v>552</v>
      </c>
      <c r="I850" s="365">
        <v>524704</v>
      </c>
      <c r="J850" s="318">
        <v>22.9</v>
      </c>
      <c r="K850" s="318"/>
      <c r="L850" s="319"/>
      <c r="M850" s="319"/>
      <c r="N850" s="320"/>
      <c r="O850" s="321" t="str">
        <f t="shared" si="63"/>
        <v/>
      </c>
      <c r="P850" s="322" t="str">
        <f t="shared" si="64"/>
        <v/>
      </c>
    </row>
    <row r="851" spans="1:16" x14ac:dyDescent="0.45">
      <c r="A851" s="311">
        <v>557309</v>
      </c>
      <c r="B851" s="311">
        <v>4</v>
      </c>
      <c r="C851" s="331" t="s">
        <v>346</v>
      </c>
      <c r="D851" s="313">
        <v>44735</v>
      </c>
      <c r="E851" s="314">
        <f t="shared" si="60"/>
        <v>19.285714285714285</v>
      </c>
      <c r="F851" s="315">
        <f t="shared" si="61"/>
        <v>79</v>
      </c>
      <c r="G851" s="364">
        <f t="shared" si="62"/>
        <v>63</v>
      </c>
      <c r="H851" s="166" t="s">
        <v>553</v>
      </c>
      <c r="I851" s="365">
        <v>524705</v>
      </c>
      <c r="J851" s="318">
        <v>22.1</v>
      </c>
      <c r="K851" s="318"/>
      <c r="L851" s="319"/>
      <c r="M851" s="319"/>
      <c r="N851" s="320"/>
      <c r="O851" s="321" t="str">
        <f t="shared" si="63"/>
        <v/>
      </c>
      <c r="P851" s="322" t="str">
        <f t="shared" si="64"/>
        <v/>
      </c>
    </row>
    <row r="852" spans="1:16" x14ac:dyDescent="0.45">
      <c r="A852" s="311">
        <v>557271</v>
      </c>
      <c r="B852" s="311">
        <v>1</v>
      </c>
      <c r="C852" s="312" t="s">
        <v>337</v>
      </c>
      <c r="D852" s="313">
        <v>44739</v>
      </c>
      <c r="E852" s="314">
        <f t="shared" si="60"/>
        <v>19.857142857142858</v>
      </c>
      <c r="F852" s="315">
        <f t="shared" si="61"/>
        <v>83</v>
      </c>
      <c r="G852" s="364">
        <f t="shared" si="62"/>
        <v>67</v>
      </c>
      <c r="H852" s="166" t="s">
        <v>552</v>
      </c>
      <c r="I852" s="365">
        <v>524678</v>
      </c>
      <c r="J852" s="318">
        <v>23.2</v>
      </c>
      <c r="K852" s="318"/>
      <c r="L852" s="319"/>
      <c r="M852" s="319"/>
      <c r="N852" s="320"/>
      <c r="O852" s="321" t="str">
        <f t="shared" si="63"/>
        <v/>
      </c>
      <c r="P852" s="322" t="str">
        <f t="shared" si="64"/>
        <v/>
      </c>
    </row>
    <row r="853" spans="1:16" x14ac:dyDescent="0.45">
      <c r="A853" s="311">
        <v>557272</v>
      </c>
      <c r="B853" s="311">
        <v>2</v>
      </c>
      <c r="C853" s="312" t="s">
        <v>337</v>
      </c>
      <c r="D853" s="313">
        <v>44739</v>
      </c>
      <c r="E853" s="314">
        <f t="shared" si="60"/>
        <v>19.857142857142858</v>
      </c>
      <c r="F853" s="315">
        <f t="shared" si="61"/>
        <v>83</v>
      </c>
      <c r="G853" s="364">
        <f t="shared" si="62"/>
        <v>67</v>
      </c>
      <c r="H853" s="166" t="s">
        <v>553</v>
      </c>
      <c r="I853" s="365">
        <v>524679</v>
      </c>
      <c r="J853" s="318">
        <v>22.4</v>
      </c>
      <c r="K853" s="318"/>
      <c r="L853" s="319"/>
      <c r="M853" s="319"/>
      <c r="N853" s="320"/>
      <c r="O853" s="321" t="str">
        <f t="shared" si="63"/>
        <v/>
      </c>
      <c r="P853" s="322" t="str">
        <f t="shared" si="64"/>
        <v/>
      </c>
    </row>
    <row r="854" spans="1:16" x14ac:dyDescent="0.45">
      <c r="A854" s="311">
        <v>557274</v>
      </c>
      <c r="B854" s="311">
        <v>4</v>
      </c>
      <c r="C854" s="312" t="s">
        <v>337</v>
      </c>
      <c r="D854" s="313">
        <v>44739</v>
      </c>
      <c r="E854" s="314">
        <f t="shared" si="60"/>
        <v>19.857142857142858</v>
      </c>
      <c r="F854" s="315">
        <f t="shared" si="61"/>
        <v>83</v>
      </c>
      <c r="G854" s="364">
        <f t="shared" si="62"/>
        <v>67</v>
      </c>
      <c r="H854" s="166" t="s">
        <v>553</v>
      </c>
      <c r="I854" s="365">
        <v>524681</v>
      </c>
      <c r="J854" s="318">
        <v>24.2</v>
      </c>
      <c r="K854" s="318"/>
      <c r="L854" s="319"/>
      <c r="M854" s="319"/>
      <c r="N854" s="320"/>
      <c r="O854" s="321" t="str">
        <f t="shared" si="63"/>
        <v/>
      </c>
      <c r="P854" s="322" t="str">
        <f t="shared" si="64"/>
        <v/>
      </c>
    </row>
    <row r="855" spans="1:16" x14ac:dyDescent="0.45">
      <c r="A855" s="311">
        <v>557275</v>
      </c>
      <c r="B855" s="311">
        <v>0</v>
      </c>
      <c r="C855" s="327" t="s">
        <v>339</v>
      </c>
      <c r="D855" s="313">
        <v>44739</v>
      </c>
      <c r="E855" s="314">
        <f t="shared" si="60"/>
        <v>19.857142857142858</v>
      </c>
      <c r="F855" s="315">
        <f t="shared" si="61"/>
        <v>83</v>
      </c>
      <c r="G855" s="364">
        <f t="shared" si="62"/>
        <v>67</v>
      </c>
      <c r="H855" s="166" t="s">
        <v>553</v>
      </c>
      <c r="I855" s="365">
        <v>524682</v>
      </c>
      <c r="J855" s="318">
        <v>20.7</v>
      </c>
      <c r="K855" s="318"/>
      <c r="L855" s="319">
        <v>0</v>
      </c>
      <c r="M855" s="319">
        <v>0</v>
      </c>
      <c r="N855" s="320"/>
      <c r="O855" s="321" t="str">
        <f t="shared" si="63"/>
        <v/>
      </c>
      <c r="P855" s="322">
        <f t="shared" si="64"/>
        <v>0</v>
      </c>
    </row>
    <row r="856" spans="1:16" x14ac:dyDescent="0.45">
      <c r="A856" s="311">
        <v>557276</v>
      </c>
      <c r="B856" s="311">
        <v>1</v>
      </c>
      <c r="C856" s="327" t="s">
        <v>339</v>
      </c>
      <c r="D856" s="313">
        <v>44739</v>
      </c>
      <c r="E856" s="314">
        <f t="shared" si="60"/>
        <v>19.857142857142858</v>
      </c>
      <c r="F856" s="315">
        <f t="shared" si="61"/>
        <v>83</v>
      </c>
      <c r="G856" s="364">
        <f t="shared" si="62"/>
        <v>67</v>
      </c>
      <c r="H856" s="166" t="s">
        <v>553</v>
      </c>
      <c r="I856" s="365">
        <v>524683</v>
      </c>
      <c r="J856" s="318">
        <v>21.8</v>
      </c>
      <c r="K856" s="318"/>
      <c r="L856" s="319">
        <v>0</v>
      </c>
      <c r="M856" s="319">
        <v>0</v>
      </c>
      <c r="N856" s="320"/>
      <c r="O856" s="321" t="str">
        <f t="shared" si="63"/>
        <v/>
      </c>
      <c r="P856" s="322">
        <f t="shared" si="64"/>
        <v>0</v>
      </c>
    </row>
    <row r="857" spans="1:16" x14ac:dyDescent="0.45">
      <c r="A857" s="311">
        <v>557277</v>
      </c>
      <c r="B857" s="311">
        <v>2</v>
      </c>
      <c r="C857" s="327" t="s">
        <v>339</v>
      </c>
      <c r="D857" s="313">
        <v>44739</v>
      </c>
      <c r="E857" s="314">
        <f t="shared" si="60"/>
        <v>19.857142857142858</v>
      </c>
      <c r="F857" s="315">
        <f t="shared" si="61"/>
        <v>83</v>
      </c>
      <c r="G857" s="364">
        <f t="shared" si="62"/>
        <v>67</v>
      </c>
      <c r="H857" s="166" t="s">
        <v>553</v>
      </c>
      <c r="I857" s="365">
        <v>524684</v>
      </c>
      <c r="J857" s="318">
        <v>24.6</v>
      </c>
      <c r="K857" s="318"/>
      <c r="L857" s="319"/>
      <c r="M857" s="319"/>
      <c r="N857" s="320"/>
      <c r="O857" s="321" t="str">
        <f t="shared" si="63"/>
        <v/>
      </c>
      <c r="P857" s="322" t="str">
        <f t="shared" si="64"/>
        <v/>
      </c>
    </row>
    <row r="858" spans="1:16" x14ac:dyDescent="0.45">
      <c r="A858" s="311">
        <v>557278</v>
      </c>
      <c r="B858" s="311">
        <v>3</v>
      </c>
      <c r="C858" s="327" t="s">
        <v>339</v>
      </c>
      <c r="D858" s="313">
        <v>44739</v>
      </c>
      <c r="E858" s="314">
        <f t="shared" si="60"/>
        <v>19.857142857142858</v>
      </c>
      <c r="F858" s="315">
        <f t="shared" si="61"/>
        <v>83</v>
      </c>
      <c r="G858" s="364">
        <f t="shared" si="62"/>
        <v>67</v>
      </c>
      <c r="H858" s="166" t="s">
        <v>553</v>
      </c>
      <c r="I858" s="365">
        <v>524685</v>
      </c>
      <c r="J858" s="318">
        <v>22.6</v>
      </c>
      <c r="K858" s="318"/>
      <c r="L858" s="319"/>
      <c r="M858" s="319"/>
      <c r="N858" s="320"/>
      <c r="O858" s="321" t="str">
        <f t="shared" si="63"/>
        <v/>
      </c>
      <c r="P858" s="322" t="str">
        <f t="shared" si="64"/>
        <v/>
      </c>
    </row>
    <row r="859" spans="1:16" x14ac:dyDescent="0.45">
      <c r="A859" s="311">
        <v>557279</v>
      </c>
      <c r="B859" s="311">
        <v>4</v>
      </c>
      <c r="C859" s="327" t="s">
        <v>339</v>
      </c>
      <c r="D859" s="313">
        <v>44739</v>
      </c>
      <c r="E859" s="314">
        <f t="shared" si="60"/>
        <v>19.857142857142858</v>
      </c>
      <c r="F859" s="315">
        <f t="shared" si="61"/>
        <v>83</v>
      </c>
      <c r="G859" s="364">
        <f t="shared" si="62"/>
        <v>67</v>
      </c>
      <c r="H859" s="166" t="s">
        <v>551</v>
      </c>
      <c r="I859" s="365">
        <v>524686</v>
      </c>
      <c r="J859" s="318">
        <v>23</v>
      </c>
      <c r="K859" s="318"/>
      <c r="L859" s="319"/>
      <c r="M859" s="319"/>
      <c r="N859" s="320"/>
      <c r="O859" s="321" t="str">
        <f t="shared" si="63"/>
        <v/>
      </c>
      <c r="P859" s="322" t="str">
        <f t="shared" si="64"/>
        <v/>
      </c>
    </row>
    <row r="860" spans="1:16" x14ac:dyDescent="0.45">
      <c r="A860" s="311">
        <v>557280</v>
      </c>
      <c r="B860" s="311">
        <v>0</v>
      </c>
      <c r="C860" s="328" t="s">
        <v>341</v>
      </c>
      <c r="D860" s="313">
        <v>44739</v>
      </c>
      <c r="E860" s="314">
        <f t="shared" si="60"/>
        <v>19.857142857142858</v>
      </c>
      <c r="F860" s="315">
        <f t="shared" si="61"/>
        <v>83</v>
      </c>
      <c r="G860" s="364">
        <f t="shared" si="62"/>
        <v>67</v>
      </c>
      <c r="H860" s="166" t="s">
        <v>553</v>
      </c>
      <c r="I860" s="365">
        <v>524687</v>
      </c>
      <c r="J860" s="318">
        <v>22.7</v>
      </c>
      <c r="K860" s="318"/>
      <c r="L860" s="319"/>
      <c r="M860" s="319"/>
      <c r="N860" s="320"/>
      <c r="O860" s="321" t="str">
        <f t="shared" si="63"/>
        <v/>
      </c>
      <c r="P860" s="322" t="str">
        <f t="shared" si="64"/>
        <v/>
      </c>
    </row>
    <row r="861" spans="1:16" x14ac:dyDescent="0.45">
      <c r="A861" s="311">
        <v>557284</v>
      </c>
      <c r="B861" s="311">
        <v>4</v>
      </c>
      <c r="C861" s="328" t="s">
        <v>341</v>
      </c>
      <c r="D861" s="313">
        <v>44739</v>
      </c>
      <c r="E861" s="314">
        <f t="shared" si="60"/>
        <v>19.857142857142858</v>
      </c>
      <c r="F861" s="315">
        <f t="shared" si="61"/>
        <v>83</v>
      </c>
      <c r="G861" s="364">
        <f t="shared" si="62"/>
        <v>67</v>
      </c>
      <c r="H861" s="166" t="s">
        <v>552</v>
      </c>
      <c r="I861" s="365">
        <v>524691</v>
      </c>
      <c r="J861" s="318">
        <v>23.3</v>
      </c>
      <c r="K861" s="318"/>
      <c r="L861" s="319">
        <v>11.5</v>
      </c>
      <c r="M861" s="319">
        <v>8.6</v>
      </c>
      <c r="N861" s="320"/>
      <c r="O861" s="321" t="str">
        <f t="shared" si="63"/>
        <v/>
      </c>
      <c r="P861" s="322">
        <f t="shared" si="64"/>
        <v>425.26999999999992</v>
      </c>
    </row>
    <row r="862" spans="1:16" x14ac:dyDescent="0.45">
      <c r="A862" s="311">
        <v>557286</v>
      </c>
      <c r="B862" s="311">
        <v>1</v>
      </c>
      <c r="C862" s="329" t="s">
        <v>342</v>
      </c>
      <c r="D862" s="313">
        <v>44739</v>
      </c>
      <c r="E862" s="314">
        <f t="shared" si="60"/>
        <v>19.857142857142858</v>
      </c>
      <c r="F862" s="315">
        <f t="shared" si="61"/>
        <v>83</v>
      </c>
      <c r="G862" s="364">
        <f t="shared" si="62"/>
        <v>67</v>
      </c>
      <c r="H862" s="166" t="s">
        <v>552</v>
      </c>
      <c r="I862" s="365">
        <v>524693</v>
      </c>
      <c r="J862" s="318">
        <v>22.2</v>
      </c>
      <c r="K862" s="318"/>
      <c r="L862" s="319"/>
      <c r="M862" s="319"/>
      <c r="N862" s="320"/>
      <c r="O862" s="321" t="str">
        <f t="shared" si="63"/>
        <v/>
      </c>
      <c r="P862" s="322" t="str">
        <f t="shared" si="64"/>
        <v/>
      </c>
    </row>
    <row r="863" spans="1:16" x14ac:dyDescent="0.45">
      <c r="A863" s="311">
        <v>557287</v>
      </c>
      <c r="B863" s="311">
        <v>2</v>
      </c>
      <c r="C863" s="329" t="s">
        <v>342</v>
      </c>
      <c r="D863" s="313">
        <v>44739</v>
      </c>
      <c r="E863" s="314">
        <f t="shared" si="60"/>
        <v>19.857142857142858</v>
      </c>
      <c r="F863" s="315">
        <f t="shared" si="61"/>
        <v>83</v>
      </c>
      <c r="G863" s="364">
        <f t="shared" si="62"/>
        <v>67</v>
      </c>
      <c r="H863" s="166" t="s">
        <v>553</v>
      </c>
      <c r="I863" s="365">
        <v>524694</v>
      </c>
      <c r="J863" s="318">
        <v>23.7</v>
      </c>
      <c r="K863" s="318"/>
      <c r="L863" s="319">
        <v>15</v>
      </c>
      <c r="M863" s="319">
        <v>13.3</v>
      </c>
      <c r="N863" s="320"/>
      <c r="O863" s="321" t="str">
        <f t="shared" si="63"/>
        <v/>
      </c>
      <c r="P863" s="322">
        <f t="shared" si="64"/>
        <v>1326.6750000000002</v>
      </c>
    </row>
    <row r="864" spans="1:16" x14ac:dyDescent="0.45">
      <c r="A864" s="311">
        <v>557288</v>
      </c>
      <c r="B864" s="311">
        <v>3</v>
      </c>
      <c r="C864" s="329" t="s">
        <v>342</v>
      </c>
      <c r="D864" s="313">
        <v>44739</v>
      </c>
      <c r="E864" s="314">
        <f t="shared" si="60"/>
        <v>19.857142857142858</v>
      </c>
      <c r="F864" s="315">
        <f t="shared" si="61"/>
        <v>83</v>
      </c>
      <c r="G864" s="364">
        <f t="shared" si="62"/>
        <v>67</v>
      </c>
      <c r="H864" s="166" t="s">
        <v>552</v>
      </c>
      <c r="I864" s="365">
        <v>524695</v>
      </c>
      <c r="J864" s="318">
        <v>21.1</v>
      </c>
      <c r="K864" s="318"/>
      <c r="L864" s="319"/>
      <c r="M864" s="319"/>
      <c r="N864" s="320"/>
      <c r="O864" s="321" t="str">
        <f t="shared" si="63"/>
        <v/>
      </c>
      <c r="P864" s="322" t="str">
        <f t="shared" si="64"/>
        <v/>
      </c>
    </row>
    <row r="865" spans="1:16" x14ac:dyDescent="0.45">
      <c r="A865" s="311">
        <v>557290</v>
      </c>
      <c r="B865" s="311">
        <v>0</v>
      </c>
      <c r="C865" s="330" t="s">
        <v>343</v>
      </c>
      <c r="D865" s="313">
        <v>44739</v>
      </c>
      <c r="E865" s="314">
        <f t="shared" si="60"/>
        <v>19.857142857142858</v>
      </c>
      <c r="F865" s="315">
        <f t="shared" si="61"/>
        <v>83</v>
      </c>
      <c r="G865" s="364">
        <f t="shared" si="62"/>
        <v>67</v>
      </c>
      <c r="H865" s="375" t="s">
        <v>553</v>
      </c>
      <c r="I865" s="311">
        <v>524697</v>
      </c>
      <c r="J865" s="318">
        <v>24</v>
      </c>
      <c r="K865" s="318"/>
      <c r="L865" s="319"/>
      <c r="M865" s="319"/>
      <c r="N865" s="320"/>
      <c r="O865" s="321" t="str">
        <f t="shared" si="63"/>
        <v/>
      </c>
      <c r="P865" s="322" t="str">
        <f t="shared" si="64"/>
        <v/>
      </c>
    </row>
    <row r="866" spans="1:16" x14ac:dyDescent="0.45">
      <c r="A866" s="311">
        <v>557291</v>
      </c>
      <c r="B866" s="311">
        <v>1</v>
      </c>
      <c r="C866" s="330" t="s">
        <v>343</v>
      </c>
      <c r="D866" s="313">
        <v>44739</v>
      </c>
      <c r="E866" s="314">
        <f t="shared" si="60"/>
        <v>19.857142857142858</v>
      </c>
      <c r="F866" s="315">
        <f t="shared" si="61"/>
        <v>83</v>
      </c>
      <c r="G866" s="364">
        <f t="shared" si="62"/>
        <v>67</v>
      </c>
      <c r="H866" s="166" t="s">
        <v>552</v>
      </c>
      <c r="I866" s="365">
        <v>524698</v>
      </c>
      <c r="J866" s="318">
        <v>23.5</v>
      </c>
      <c r="K866" s="318"/>
      <c r="L866" s="319"/>
      <c r="M866" s="319"/>
      <c r="N866" s="320"/>
      <c r="O866" s="321" t="str">
        <f t="shared" si="63"/>
        <v/>
      </c>
      <c r="P866" s="322" t="str">
        <f t="shared" si="64"/>
        <v/>
      </c>
    </row>
    <row r="867" spans="1:16" x14ac:dyDescent="0.45">
      <c r="A867" s="311">
        <v>557292</v>
      </c>
      <c r="B867" s="311">
        <v>2</v>
      </c>
      <c r="C867" s="330" t="s">
        <v>343</v>
      </c>
      <c r="D867" s="313">
        <v>44739</v>
      </c>
      <c r="E867" s="314">
        <f t="shared" si="60"/>
        <v>19.857142857142858</v>
      </c>
      <c r="F867" s="315">
        <f t="shared" si="61"/>
        <v>83</v>
      </c>
      <c r="G867" s="364">
        <f t="shared" si="62"/>
        <v>67</v>
      </c>
      <c r="H867" s="166" t="s">
        <v>551</v>
      </c>
      <c r="I867" s="365">
        <v>524699</v>
      </c>
      <c r="J867" s="318">
        <v>27.3</v>
      </c>
      <c r="K867" s="318"/>
      <c r="L867" s="319"/>
      <c r="M867" s="319"/>
      <c r="N867" s="320"/>
      <c r="O867" s="321" t="str">
        <f t="shared" si="63"/>
        <v/>
      </c>
      <c r="P867" s="322" t="str">
        <f t="shared" si="64"/>
        <v/>
      </c>
    </row>
    <row r="868" spans="1:16" x14ac:dyDescent="0.45">
      <c r="A868" s="311">
        <v>557293</v>
      </c>
      <c r="B868" s="311">
        <v>3</v>
      </c>
      <c r="C868" s="330" t="s">
        <v>343</v>
      </c>
      <c r="D868" s="313">
        <v>44739</v>
      </c>
      <c r="E868" s="314">
        <f t="shared" si="60"/>
        <v>19.857142857142858</v>
      </c>
      <c r="F868" s="315">
        <f t="shared" si="61"/>
        <v>83</v>
      </c>
      <c r="G868" s="364">
        <f t="shared" si="62"/>
        <v>67</v>
      </c>
      <c r="H868" s="166" t="s">
        <v>552</v>
      </c>
      <c r="I868" s="365">
        <v>524700</v>
      </c>
      <c r="J868" s="318">
        <v>23.2</v>
      </c>
      <c r="K868" s="318"/>
      <c r="L868" s="319"/>
      <c r="M868" s="319"/>
      <c r="N868" s="320"/>
      <c r="O868" s="321" t="str">
        <f t="shared" si="63"/>
        <v/>
      </c>
      <c r="P868" s="322" t="str">
        <f t="shared" si="64"/>
        <v/>
      </c>
    </row>
    <row r="869" spans="1:16" x14ac:dyDescent="0.45">
      <c r="A869" s="311">
        <v>557294</v>
      </c>
      <c r="B869" s="311">
        <v>4</v>
      </c>
      <c r="C869" s="330" t="s">
        <v>343</v>
      </c>
      <c r="D869" s="313">
        <v>44739</v>
      </c>
      <c r="E869" s="314">
        <f t="shared" si="60"/>
        <v>19.857142857142858</v>
      </c>
      <c r="F869" s="315">
        <f t="shared" si="61"/>
        <v>83</v>
      </c>
      <c r="G869" s="364">
        <f t="shared" si="62"/>
        <v>67</v>
      </c>
      <c r="H869" s="166" t="s">
        <v>551</v>
      </c>
      <c r="I869" s="365">
        <v>524701</v>
      </c>
      <c r="J869" s="318">
        <v>26.5</v>
      </c>
      <c r="K869" s="318"/>
      <c r="L869" s="319"/>
      <c r="M869" s="319"/>
      <c r="N869" s="320"/>
      <c r="O869" s="321" t="str">
        <f t="shared" si="63"/>
        <v/>
      </c>
      <c r="P869" s="322" t="str">
        <f t="shared" si="64"/>
        <v/>
      </c>
    </row>
    <row r="870" spans="1:16" x14ac:dyDescent="0.45">
      <c r="A870" s="311">
        <v>557295</v>
      </c>
      <c r="B870" s="311">
        <v>0</v>
      </c>
      <c r="C870" s="331" t="s">
        <v>344</v>
      </c>
      <c r="D870" s="313">
        <v>44739</v>
      </c>
      <c r="E870" s="314">
        <f t="shared" si="60"/>
        <v>19.857142857142858</v>
      </c>
      <c r="F870" s="315">
        <f t="shared" si="61"/>
        <v>83</v>
      </c>
      <c r="G870" s="364">
        <f t="shared" si="62"/>
        <v>67</v>
      </c>
      <c r="H870" s="366" t="s">
        <v>551</v>
      </c>
      <c r="I870" s="365">
        <v>524702</v>
      </c>
      <c r="J870" s="318">
        <v>23.9</v>
      </c>
      <c r="K870" s="318"/>
      <c r="L870" s="319"/>
      <c r="M870" s="319"/>
      <c r="N870" s="320"/>
      <c r="O870" s="321" t="str">
        <f t="shared" si="63"/>
        <v/>
      </c>
      <c r="P870" s="322" t="str">
        <f t="shared" si="64"/>
        <v/>
      </c>
    </row>
    <row r="871" spans="1:16" x14ac:dyDescent="0.45">
      <c r="A871" s="367">
        <v>557299</v>
      </c>
      <c r="B871" s="367">
        <v>4</v>
      </c>
      <c r="C871" s="378" t="s">
        <v>344</v>
      </c>
      <c r="D871" s="313">
        <v>44739</v>
      </c>
      <c r="E871" s="314">
        <f t="shared" si="60"/>
        <v>19.857142857142858</v>
      </c>
      <c r="F871" s="315">
        <f t="shared" si="61"/>
        <v>83</v>
      </c>
      <c r="G871" s="364">
        <f t="shared" si="62"/>
        <v>67</v>
      </c>
      <c r="H871" s="166" t="s">
        <v>553</v>
      </c>
      <c r="I871" s="369">
        <v>524706</v>
      </c>
      <c r="J871" s="370">
        <v>25.1</v>
      </c>
      <c r="K871" s="370"/>
      <c r="L871" s="371"/>
      <c r="M871" s="371"/>
      <c r="N871" s="372"/>
      <c r="O871" s="373" t="str">
        <f t="shared" si="63"/>
        <v/>
      </c>
      <c r="P871" s="374" t="str">
        <f t="shared" si="64"/>
        <v/>
      </c>
    </row>
    <row r="872" spans="1:16" x14ac:dyDescent="0.45">
      <c r="A872" s="311">
        <v>557301</v>
      </c>
      <c r="B872" s="311">
        <v>1</v>
      </c>
      <c r="C872" s="329" t="s">
        <v>345</v>
      </c>
      <c r="D872" s="313">
        <v>44739</v>
      </c>
      <c r="E872" s="314">
        <f t="shared" si="60"/>
        <v>19.857142857142858</v>
      </c>
      <c r="F872" s="315">
        <f t="shared" si="61"/>
        <v>83</v>
      </c>
      <c r="G872" s="364">
        <f t="shared" si="62"/>
        <v>67</v>
      </c>
      <c r="H872" s="166" t="s">
        <v>552</v>
      </c>
      <c r="I872" s="365">
        <v>524697</v>
      </c>
      <c r="J872" s="318">
        <v>22.9</v>
      </c>
      <c r="K872" s="318"/>
      <c r="L872" s="319"/>
      <c r="M872" s="319"/>
      <c r="N872" s="320"/>
      <c r="O872" s="321" t="str">
        <f t="shared" si="63"/>
        <v/>
      </c>
      <c r="P872" s="322" t="str">
        <f t="shared" si="64"/>
        <v/>
      </c>
    </row>
    <row r="873" spans="1:16" x14ac:dyDescent="0.45">
      <c r="A873" s="311">
        <v>557302</v>
      </c>
      <c r="B873" s="311">
        <v>2</v>
      </c>
      <c r="C873" s="329" t="s">
        <v>345</v>
      </c>
      <c r="D873" s="313">
        <v>44739</v>
      </c>
      <c r="E873" s="314">
        <f t="shared" si="60"/>
        <v>19.857142857142858</v>
      </c>
      <c r="F873" s="315">
        <f t="shared" si="61"/>
        <v>83</v>
      </c>
      <c r="G873" s="364">
        <f t="shared" si="62"/>
        <v>67</v>
      </c>
      <c r="H873" s="166" t="s">
        <v>552</v>
      </c>
      <c r="I873" s="365">
        <v>524698</v>
      </c>
      <c r="J873" s="318">
        <v>24.3</v>
      </c>
      <c r="K873" s="318"/>
      <c r="L873" s="319"/>
      <c r="M873" s="319"/>
      <c r="N873" s="320"/>
      <c r="O873" s="321" t="str">
        <f t="shared" si="63"/>
        <v/>
      </c>
      <c r="P873" s="322" t="str">
        <f t="shared" si="64"/>
        <v/>
      </c>
    </row>
    <row r="874" spans="1:16" x14ac:dyDescent="0.45">
      <c r="A874" s="311">
        <v>557304</v>
      </c>
      <c r="B874" s="311">
        <v>4</v>
      </c>
      <c r="C874" s="329" t="s">
        <v>345</v>
      </c>
      <c r="D874" s="313">
        <v>44739</v>
      </c>
      <c r="E874" s="314">
        <f t="shared" ref="E874:E905" si="65">(D874-44600)/7</f>
        <v>19.857142857142858</v>
      </c>
      <c r="F874" s="315">
        <f t="shared" ref="F874:F905" si="66">D874-44656</f>
        <v>83</v>
      </c>
      <c r="G874" s="364">
        <f t="shared" ref="G874:G905" si="67">D874-44672</f>
        <v>67</v>
      </c>
      <c r="H874" s="166" t="s">
        <v>552</v>
      </c>
      <c r="I874" s="365">
        <v>524700</v>
      </c>
      <c r="J874" s="318">
        <v>23.6</v>
      </c>
      <c r="K874" s="318"/>
      <c r="L874" s="371"/>
      <c r="M874" s="319"/>
      <c r="N874" s="320"/>
      <c r="O874" s="321" t="str">
        <f t="shared" ref="O874:O905" si="68">IF(K874="","",((K874/J874)-1)*100)</f>
        <v/>
      </c>
      <c r="P874" s="322" t="str">
        <f t="shared" ref="P874:P905" si="69">IF(L874="","",L874*M874*M874/2)</f>
        <v/>
      </c>
    </row>
    <row r="875" spans="1:16" x14ac:dyDescent="0.45">
      <c r="A875" s="311">
        <v>557305</v>
      </c>
      <c r="B875" s="311">
        <v>0</v>
      </c>
      <c r="C875" s="331" t="s">
        <v>346</v>
      </c>
      <c r="D875" s="313">
        <v>44739</v>
      </c>
      <c r="E875" s="314">
        <f t="shared" si="65"/>
        <v>19.857142857142858</v>
      </c>
      <c r="F875" s="315">
        <f t="shared" si="66"/>
        <v>83</v>
      </c>
      <c r="G875" s="364">
        <f t="shared" si="67"/>
        <v>67</v>
      </c>
      <c r="H875" s="166" t="s">
        <v>552</v>
      </c>
      <c r="I875" s="365">
        <v>524701</v>
      </c>
      <c r="J875" s="318">
        <v>22.7</v>
      </c>
      <c r="K875" s="318"/>
      <c r="L875" s="371"/>
      <c r="M875" s="319"/>
      <c r="N875" s="320"/>
      <c r="O875" s="321" t="str">
        <f t="shared" si="68"/>
        <v/>
      </c>
      <c r="P875" s="322" t="str">
        <f t="shared" si="69"/>
        <v/>
      </c>
    </row>
    <row r="876" spans="1:16" x14ac:dyDescent="0.45">
      <c r="A876" s="311">
        <v>557306</v>
      </c>
      <c r="B876" s="311">
        <v>1</v>
      </c>
      <c r="C876" s="331" t="s">
        <v>346</v>
      </c>
      <c r="D876" s="313">
        <v>44739</v>
      </c>
      <c r="E876" s="314">
        <f t="shared" si="65"/>
        <v>19.857142857142858</v>
      </c>
      <c r="F876" s="315">
        <f t="shared" si="66"/>
        <v>83</v>
      </c>
      <c r="G876" s="364">
        <f t="shared" si="67"/>
        <v>67</v>
      </c>
      <c r="H876" s="166" t="s">
        <v>553</v>
      </c>
      <c r="I876" s="365">
        <v>524702</v>
      </c>
      <c r="J876" s="318">
        <v>22.4</v>
      </c>
      <c r="K876" s="318"/>
      <c r="L876" s="371"/>
      <c r="M876" s="319"/>
      <c r="N876" s="320"/>
      <c r="O876" s="321" t="str">
        <f t="shared" si="68"/>
        <v/>
      </c>
      <c r="P876" s="322" t="str">
        <f t="shared" si="69"/>
        <v/>
      </c>
    </row>
    <row r="877" spans="1:16" x14ac:dyDescent="0.45">
      <c r="A877" s="311">
        <v>557308</v>
      </c>
      <c r="B877" s="311">
        <v>3</v>
      </c>
      <c r="C877" s="331" t="s">
        <v>346</v>
      </c>
      <c r="D877" s="313">
        <v>44739</v>
      </c>
      <c r="E877" s="314">
        <f t="shared" si="65"/>
        <v>19.857142857142858</v>
      </c>
      <c r="F877" s="315">
        <f t="shared" si="66"/>
        <v>83</v>
      </c>
      <c r="G877" s="364">
        <f t="shared" si="67"/>
        <v>67</v>
      </c>
      <c r="H877" s="166" t="s">
        <v>552</v>
      </c>
      <c r="I877" s="365">
        <v>524704</v>
      </c>
      <c r="J877" s="318">
        <v>22.9</v>
      </c>
      <c r="K877" s="318"/>
      <c r="L877" s="371"/>
      <c r="M877" s="319"/>
      <c r="N877" s="320"/>
      <c r="O877" s="321" t="str">
        <f t="shared" si="68"/>
        <v/>
      </c>
      <c r="P877" s="322" t="str">
        <f t="shared" si="69"/>
        <v/>
      </c>
    </row>
    <row r="878" spans="1:16" x14ac:dyDescent="0.45">
      <c r="A878" s="311">
        <v>557309</v>
      </c>
      <c r="B878" s="311">
        <v>4</v>
      </c>
      <c r="C878" s="331" t="s">
        <v>346</v>
      </c>
      <c r="D878" s="313">
        <v>44739</v>
      </c>
      <c r="E878" s="314">
        <f t="shared" si="65"/>
        <v>19.857142857142858</v>
      </c>
      <c r="F878" s="315">
        <f t="shared" si="66"/>
        <v>83</v>
      </c>
      <c r="G878" s="364">
        <f t="shared" si="67"/>
        <v>67</v>
      </c>
      <c r="H878" s="166" t="s">
        <v>553</v>
      </c>
      <c r="I878" s="365">
        <v>524705</v>
      </c>
      <c r="J878" s="318">
        <v>22.1</v>
      </c>
      <c r="K878" s="318"/>
      <c r="L878" s="371"/>
      <c r="M878" s="319"/>
      <c r="N878" s="320"/>
      <c r="O878" s="321" t="str">
        <f t="shared" si="68"/>
        <v/>
      </c>
      <c r="P878" s="322" t="str">
        <f t="shared" si="69"/>
        <v/>
      </c>
    </row>
    <row r="879" spans="1:16" x14ac:dyDescent="0.45">
      <c r="A879" s="311">
        <v>557271</v>
      </c>
      <c r="B879" s="311">
        <v>1</v>
      </c>
      <c r="C879" s="312" t="s">
        <v>337</v>
      </c>
      <c r="D879" s="313">
        <v>44742</v>
      </c>
      <c r="E879" s="314">
        <f t="shared" si="65"/>
        <v>20.285714285714285</v>
      </c>
      <c r="F879" s="315">
        <f t="shared" si="66"/>
        <v>86</v>
      </c>
      <c r="G879" s="364">
        <f t="shared" si="67"/>
        <v>70</v>
      </c>
      <c r="H879" s="166" t="s">
        <v>552</v>
      </c>
      <c r="I879" s="365">
        <v>524678</v>
      </c>
      <c r="J879" s="318">
        <v>23.2</v>
      </c>
      <c r="K879" s="318"/>
      <c r="L879" s="371"/>
      <c r="M879" s="319"/>
      <c r="N879" s="320"/>
      <c r="O879" s="321" t="str">
        <f t="shared" si="68"/>
        <v/>
      </c>
      <c r="P879" s="322" t="str">
        <f t="shared" si="69"/>
        <v/>
      </c>
    </row>
    <row r="880" spans="1:16" x14ac:dyDescent="0.45">
      <c r="A880" s="311">
        <v>557272</v>
      </c>
      <c r="B880" s="311">
        <v>2</v>
      </c>
      <c r="C880" s="312" t="s">
        <v>337</v>
      </c>
      <c r="D880" s="313">
        <v>44742</v>
      </c>
      <c r="E880" s="314">
        <f t="shared" si="65"/>
        <v>20.285714285714285</v>
      </c>
      <c r="F880" s="315">
        <f t="shared" si="66"/>
        <v>86</v>
      </c>
      <c r="G880" s="364">
        <f t="shared" si="67"/>
        <v>70</v>
      </c>
      <c r="H880" s="166" t="s">
        <v>553</v>
      </c>
      <c r="I880" s="365">
        <v>524679</v>
      </c>
      <c r="J880" s="318">
        <v>22.4</v>
      </c>
      <c r="K880" s="318"/>
      <c r="L880" s="371"/>
      <c r="M880" s="319"/>
      <c r="N880" s="320"/>
      <c r="O880" s="321" t="str">
        <f t="shared" si="68"/>
        <v/>
      </c>
      <c r="P880" s="322" t="str">
        <f t="shared" si="69"/>
        <v/>
      </c>
    </row>
    <row r="881" spans="1:16" x14ac:dyDescent="0.45">
      <c r="A881" s="311">
        <v>557274</v>
      </c>
      <c r="B881" s="311">
        <v>4</v>
      </c>
      <c r="C881" s="312" t="s">
        <v>337</v>
      </c>
      <c r="D881" s="313">
        <v>44742</v>
      </c>
      <c r="E881" s="314">
        <f t="shared" si="65"/>
        <v>20.285714285714285</v>
      </c>
      <c r="F881" s="315">
        <f t="shared" si="66"/>
        <v>86</v>
      </c>
      <c r="G881" s="364">
        <f t="shared" si="67"/>
        <v>70</v>
      </c>
      <c r="H881" s="166" t="s">
        <v>553</v>
      </c>
      <c r="I881" s="365">
        <v>524681</v>
      </c>
      <c r="J881" s="318">
        <v>24.2</v>
      </c>
      <c r="K881" s="318"/>
      <c r="L881" s="371"/>
      <c r="M881" s="319"/>
      <c r="N881" s="320"/>
      <c r="O881" s="321" t="str">
        <f t="shared" si="68"/>
        <v/>
      </c>
      <c r="P881" s="322" t="str">
        <f t="shared" si="69"/>
        <v/>
      </c>
    </row>
    <row r="882" spans="1:16" x14ac:dyDescent="0.45">
      <c r="A882" s="311">
        <v>557275</v>
      </c>
      <c r="B882" s="311">
        <v>0</v>
      </c>
      <c r="C882" s="327" t="s">
        <v>339</v>
      </c>
      <c r="D882" s="313">
        <v>44742</v>
      </c>
      <c r="E882" s="314">
        <f t="shared" si="65"/>
        <v>20.285714285714285</v>
      </c>
      <c r="F882" s="315">
        <f t="shared" si="66"/>
        <v>86</v>
      </c>
      <c r="G882" s="364">
        <f t="shared" si="67"/>
        <v>70</v>
      </c>
      <c r="H882" s="166" t="s">
        <v>553</v>
      </c>
      <c r="I882" s="365">
        <v>524682</v>
      </c>
      <c r="J882" s="318">
        <v>20.7</v>
      </c>
      <c r="K882" s="318"/>
      <c r="L882" s="371">
        <v>0</v>
      </c>
      <c r="M882" s="319">
        <v>0</v>
      </c>
      <c r="N882" s="320"/>
      <c r="O882" s="321" t="str">
        <f t="shared" si="68"/>
        <v/>
      </c>
      <c r="P882" s="322">
        <f t="shared" si="69"/>
        <v>0</v>
      </c>
    </row>
    <row r="883" spans="1:16" x14ac:dyDescent="0.45">
      <c r="A883" s="311">
        <v>557276</v>
      </c>
      <c r="B883" s="311">
        <v>1</v>
      </c>
      <c r="C883" s="327" t="s">
        <v>339</v>
      </c>
      <c r="D883" s="313">
        <v>44742</v>
      </c>
      <c r="E883" s="314">
        <f t="shared" si="65"/>
        <v>20.285714285714285</v>
      </c>
      <c r="F883" s="315">
        <f t="shared" si="66"/>
        <v>86</v>
      </c>
      <c r="G883" s="364">
        <f t="shared" si="67"/>
        <v>70</v>
      </c>
      <c r="H883" s="166" t="s">
        <v>553</v>
      </c>
      <c r="I883" s="365">
        <v>524683</v>
      </c>
      <c r="J883" s="318">
        <v>21.8</v>
      </c>
      <c r="K883" s="318"/>
      <c r="L883" s="371">
        <v>0</v>
      </c>
      <c r="M883" s="319">
        <v>0</v>
      </c>
      <c r="N883" s="320"/>
      <c r="O883" s="321" t="str">
        <f t="shared" si="68"/>
        <v/>
      </c>
      <c r="P883" s="322">
        <f t="shared" si="69"/>
        <v>0</v>
      </c>
    </row>
    <row r="884" spans="1:16" x14ac:dyDescent="0.45">
      <c r="A884" s="311">
        <v>557277</v>
      </c>
      <c r="B884" s="311">
        <v>2</v>
      </c>
      <c r="C884" s="327" t="s">
        <v>339</v>
      </c>
      <c r="D884" s="313">
        <v>44742</v>
      </c>
      <c r="E884" s="314">
        <f t="shared" si="65"/>
        <v>20.285714285714285</v>
      </c>
      <c r="F884" s="315">
        <f t="shared" si="66"/>
        <v>86</v>
      </c>
      <c r="G884" s="364">
        <f t="shared" si="67"/>
        <v>70</v>
      </c>
      <c r="H884" s="166" t="s">
        <v>553</v>
      </c>
      <c r="I884" s="365">
        <v>524684</v>
      </c>
      <c r="J884" s="318">
        <v>24.6</v>
      </c>
      <c r="K884" s="318"/>
      <c r="L884" s="371"/>
      <c r="M884" s="319"/>
      <c r="N884" s="320"/>
      <c r="O884" s="321" t="str">
        <f t="shared" si="68"/>
        <v/>
      </c>
      <c r="P884" s="322" t="str">
        <f t="shared" si="69"/>
        <v/>
      </c>
    </row>
    <row r="885" spans="1:16" x14ac:dyDescent="0.45">
      <c r="A885" s="311">
        <v>557278</v>
      </c>
      <c r="B885" s="311">
        <v>3</v>
      </c>
      <c r="C885" s="327" t="s">
        <v>339</v>
      </c>
      <c r="D885" s="313">
        <v>44742</v>
      </c>
      <c r="E885" s="314">
        <f t="shared" si="65"/>
        <v>20.285714285714285</v>
      </c>
      <c r="F885" s="315">
        <f t="shared" si="66"/>
        <v>86</v>
      </c>
      <c r="G885" s="364">
        <f t="shared" si="67"/>
        <v>70</v>
      </c>
      <c r="H885" s="166" t="s">
        <v>553</v>
      </c>
      <c r="I885" s="365">
        <v>524685</v>
      </c>
      <c r="J885" s="318">
        <v>22.6</v>
      </c>
      <c r="K885" s="318"/>
      <c r="L885" s="319"/>
      <c r="M885" s="319"/>
      <c r="N885" s="320"/>
      <c r="O885" s="321" t="str">
        <f t="shared" si="68"/>
        <v/>
      </c>
      <c r="P885" s="322" t="str">
        <f t="shared" si="69"/>
        <v/>
      </c>
    </row>
    <row r="886" spans="1:16" x14ac:dyDescent="0.45">
      <c r="A886" s="311">
        <v>557279</v>
      </c>
      <c r="B886" s="311">
        <v>4</v>
      </c>
      <c r="C886" s="327" t="s">
        <v>339</v>
      </c>
      <c r="D886" s="313">
        <v>44742</v>
      </c>
      <c r="E886" s="314">
        <f t="shared" si="65"/>
        <v>20.285714285714285</v>
      </c>
      <c r="F886" s="315">
        <f t="shared" si="66"/>
        <v>86</v>
      </c>
      <c r="G886" s="364">
        <f t="shared" si="67"/>
        <v>70</v>
      </c>
      <c r="H886" s="166" t="s">
        <v>551</v>
      </c>
      <c r="I886" s="365">
        <v>524686</v>
      </c>
      <c r="J886" s="318">
        <v>23</v>
      </c>
      <c r="K886" s="318"/>
      <c r="L886" s="319"/>
      <c r="M886" s="319"/>
      <c r="N886" s="320"/>
      <c r="O886" s="321" t="str">
        <f t="shared" si="68"/>
        <v/>
      </c>
      <c r="P886" s="322" t="str">
        <f t="shared" si="69"/>
        <v/>
      </c>
    </row>
    <row r="887" spans="1:16" x14ac:dyDescent="0.45">
      <c r="A887" s="311">
        <v>557280</v>
      </c>
      <c r="B887" s="311">
        <v>0</v>
      </c>
      <c r="C887" s="328" t="s">
        <v>341</v>
      </c>
      <c r="D887" s="313">
        <v>44742</v>
      </c>
      <c r="E887" s="314">
        <f t="shared" si="65"/>
        <v>20.285714285714285</v>
      </c>
      <c r="F887" s="315">
        <f t="shared" si="66"/>
        <v>86</v>
      </c>
      <c r="G887" s="364">
        <f t="shared" si="67"/>
        <v>70</v>
      </c>
      <c r="H887" s="166" t="s">
        <v>553</v>
      </c>
      <c r="I887" s="365">
        <v>524687</v>
      </c>
      <c r="J887" s="318">
        <v>22.7</v>
      </c>
      <c r="K887" s="318"/>
      <c r="L887" s="319"/>
      <c r="M887" s="319"/>
      <c r="N887" s="320"/>
      <c r="O887" s="321" t="str">
        <f t="shared" si="68"/>
        <v/>
      </c>
      <c r="P887" s="322" t="str">
        <f t="shared" si="69"/>
        <v/>
      </c>
    </row>
    <row r="888" spans="1:16" x14ac:dyDescent="0.45">
      <c r="A888" s="311">
        <v>557284</v>
      </c>
      <c r="B888" s="311">
        <v>4</v>
      </c>
      <c r="C888" s="328" t="s">
        <v>341</v>
      </c>
      <c r="D888" s="313">
        <v>44742</v>
      </c>
      <c r="E888" s="314">
        <f t="shared" si="65"/>
        <v>20.285714285714285</v>
      </c>
      <c r="F888" s="315">
        <f t="shared" si="66"/>
        <v>86</v>
      </c>
      <c r="G888" s="364">
        <f t="shared" si="67"/>
        <v>70</v>
      </c>
      <c r="H888" s="166" t="s">
        <v>552</v>
      </c>
      <c r="I888" s="365">
        <v>524691</v>
      </c>
      <c r="J888" s="318">
        <v>23.3</v>
      </c>
      <c r="K888" s="318"/>
      <c r="L888" s="319">
        <v>11.9</v>
      </c>
      <c r="M888" s="319">
        <v>8.6999999999999993</v>
      </c>
      <c r="N888" s="320"/>
      <c r="O888" s="321" t="str">
        <f t="shared" si="68"/>
        <v/>
      </c>
      <c r="P888" s="322">
        <f t="shared" si="69"/>
        <v>450.35549999999995</v>
      </c>
    </row>
    <row r="889" spans="1:16" x14ac:dyDescent="0.45">
      <c r="A889" s="311">
        <v>557286</v>
      </c>
      <c r="B889" s="311">
        <v>1</v>
      </c>
      <c r="C889" s="329" t="s">
        <v>342</v>
      </c>
      <c r="D889" s="313">
        <v>44742</v>
      </c>
      <c r="E889" s="314">
        <f t="shared" si="65"/>
        <v>20.285714285714285</v>
      </c>
      <c r="F889" s="315">
        <f t="shared" si="66"/>
        <v>86</v>
      </c>
      <c r="G889" s="364">
        <f t="shared" si="67"/>
        <v>70</v>
      </c>
      <c r="H889" s="166" t="s">
        <v>552</v>
      </c>
      <c r="I889" s="365">
        <v>524693</v>
      </c>
      <c r="J889" s="318">
        <v>22.2</v>
      </c>
      <c r="K889" s="318"/>
      <c r="L889" s="319"/>
      <c r="M889" s="319"/>
      <c r="N889" s="320"/>
      <c r="O889" s="321" t="str">
        <f t="shared" si="68"/>
        <v/>
      </c>
      <c r="P889" s="322" t="str">
        <f t="shared" si="69"/>
        <v/>
      </c>
    </row>
    <row r="890" spans="1:16" x14ac:dyDescent="0.45">
      <c r="A890" s="311">
        <v>557287</v>
      </c>
      <c r="B890" s="311">
        <v>2</v>
      </c>
      <c r="C890" s="329" t="s">
        <v>342</v>
      </c>
      <c r="D890" s="313">
        <v>44742</v>
      </c>
      <c r="E890" s="314">
        <f t="shared" si="65"/>
        <v>20.285714285714285</v>
      </c>
      <c r="F890" s="315">
        <f t="shared" si="66"/>
        <v>86</v>
      </c>
      <c r="G890" s="364">
        <f t="shared" si="67"/>
        <v>70</v>
      </c>
      <c r="H890" s="166" t="s">
        <v>553</v>
      </c>
      <c r="I890" s="365">
        <v>524694</v>
      </c>
      <c r="J890" s="318">
        <v>23.7</v>
      </c>
      <c r="K890" s="318"/>
      <c r="L890" s="319"/>
      <c r="M890" s="319"/>
      <c r="N890" s="320"/>
      <c r="O890" s="321" t="str">
        <f t="shared" si="68"/>
        <v/>
      </c>
      <c r="P890" s="322" t="str">
        <f t="shared" si="69"/>
        <v/>
      </c>
    </row>
    <row r="891" spans="1:16" x14ac:dyDescent="0.45">
      <c r="A891" s="311">
        <v>557288</v>
      </c>
      <c r="B891" s="311">
        <v>3</v>
      </c>
      <c r="C891" s="329" t="s">
        <v>342</v>
      </c>
      <c r="D891" s="313">
        <v>44742</v>
      </c>
      <c r="E891" s="314">
        <f t="shared" si="65"/>
        <v>20.285714285714285</v>
      </c>
      <c r="F891" s="315">
        <f t="shared" si="66"/>
        <v>86</v>
      </c>
      <c r="G891" s="364">
        <f t="shared" si="67"/>
        <v>70</v>
      </c>
      <c r="H891" s="166" t="s">
        <v>552</v>
      </c>
      <c r="I891" s="365">
        <v>524695</v>
      </c>
      <c r="J891" s="318">
        <v>21.1</v>
      </c>
      <c r="K891" s="318"/>
      <c r="L891" s="319"/>
      <c r="M891" s="319"/>
      <c r="N891" s="320"/>
      <c r="O891" s="321" t="str">
        <f t="shared" si="68"/>
        <v/>
      </c>
      <c r="P891" s="322" t="str">
        <f t="shared" si="69"/>
        <v/>
      </c>
    </row>
    <row r="892" spans="1:16" x14ac:dyDescent="0.45">
      <c r="A892" s="311">
        <v>557290</v>
      </c>
      <c r="B892" s="311">
        <v>0</v>
      </c>
      <c r="C892" s="330" t="s">
        <v>343</v>
      </c>
      <c r="D892" s="313">
        <v>44742</v>
      </c>
      <c r="E892" s="314">
        <f t="shared" si="65"/>
        <v>20.285714285714285</v>
      </c>
      <c r="F892" s="315">
        <f t="shared" si="66"/>
        <v>86</v>
      </c>
      <c r="G892" s="364">
        <f t="shared" si="67"/>
        <v>70</v>
      </c>
      <c r="H892" s="166" t="s">
        <v>553</v>
      </c>
      <c r="I892" s="365">
        <v>524697</v>
      </c>
      <c r="J892" s="318">
        <v>24</v>
      </c>
      <c r="K892" s="318"/>
      <c r="L892" s="319"/>
      <c r="M892" s="319"/>
      <c r="N892" s="320"/>
      <c r="O892" s="321" t="str">
        <f t="shared" si="68"/>
        <v/>
      </c>
      <c r="P892" s="322" t="str">
        <f t="shared" si="69"/>
        <v/>
      </c>
    </row>
    <row r="893" spans="1:16" x14ac:dyDescent="0.45">
      <c r="A893" s="311">
        <v>557291</v>
      </c>
      <c r="B893" s="311">
        <v>1</v>
      </c>
      <c r="C893" s="330" t="s">
        <v>343</v>
      </c>
      <c r="D893" s="313">
        <v>44742</v>
      </c>
      <c r="E893" s="314">
        <f t="shared" si="65"/>
        <v>20.285714285714285</v>
      </c>
      <c r="F893" s="315">
        <f t="shared" si="66"/>
        <v>86</v>
      </c>
      <c r="G893" s="364">
        <f t="shared" si="67"/>
        <v>70</v>
      </c>
      <c r="H893" s="166" t="s">
        <v>552</v>
      </c>
      <c r="I893" s="365">
        <v>524698</v>
      </c>
      <c r="J893" s="318">
        <v>23.5</v>
      </c>
      <c r="K893" s="318"/>
      <c r="L893" s="319"/>
      <c r="M893" s="319"/>
      <c r="N893" s="320"/>
      <c r="O893" s="321" t="str">
        <f t="shared" si="68"/>
        <v/>
      </c>
      <c r="P893" s="322" t="str">
        <f t="shared" si="69"/>
        <v/>
      </c>
    </row>
    <row r="894" spans="1:16" x14ac:dyDescent="0.45">
      <c r="A894" s="311">
        <v>557292</v>
      </c>
      <c r="B894" s="311">
        <v>2</v>
      </c>
      <c r="C894" s="330" t="s">
        <v>343</v>
      </c>
      <c r="D894" s="313">
        <v>44742</v>
      </c>
      <c r="E894" s="314">
        <f t="shared" si="65"/>
        <v>20.285714285714285</v>
      </c>
      <c r="F894" s="315">
        <f t="shared" si="66"/>
        <v>86</v>
      </c>
      <c r="G894" s="364">
        <f t="shared" si="67"/>
        <v>70</v>
      </c>
      <c r="H894" s="166" t="s">
        <v>551</v>
      </c>
      <c r="I894" s="365">
        <v>524699</v>
      </c>
      <c r="J894" s="318">
        <v>27.3</v>
      </c>
      <c r="K894" s="318"/>
      <c r="L894" s="319"/>
      <c r="M894" s="319"/>
      <c r="N894" s="320"/>
      <c r="O894" s="321" t="str">
        <f t="shared" si="68"/>
        <v/>
      </c>
      <c r="P894" s="322" t="str">
        <f t="shared" si="69"/>
        <v/>
      </c>
    </row>
    <row r="895" spans="1:16" x14ac:dyDescent="0.45">
      <c r="A895" s="311">
        <v>557293</v>
      </c>
      <c r="B895" s="311">
        <v>3</v>
      </c>
      <c r="C895" s="330" t="s">
        <v>343</v>
      </c>
      <c r="D895" s="313">
        <v>44742</v>
      </c>
      <c r="E895" s="314">
        <f t="shared" si="65"/>
        <v>20.285714285714285</v>
      </c>
      <c r="F895" s="315">
        <f t="shared" si="66"/>
        <v>86</v>
      </c>
      <c r="G895" s="364">
        <f t="shared" si="67"/>
        <v>70</v>
      </c>
      <c r="H895" s="166" t="s">
        <v>552</v>
      </c>
      <c r="I895" s="365">
        <v>524700</v>
      </c>
      <c r="J895" s="318">
        <v>23.2</v>
      </c>
      <c r="K895" s="318"/>
      <c r="L895" s="319"/>
      <c r="M895" s="319"/>
      <c r="N895" s="320"/>
      <c r="O895" s="321" t="str">
        <f t="shared" si="68"/>
        <v/>
      </c>
      <c r="P895" s="322" t="str">
        <f t="shared" si="69"/>
        <v/>
      </c>
    </row>
    <row r="896" spans="1:16" x14ac:dyDescent="0.45">
      <c r="A896" s="311">
        <v>557294</v>
      </c>
      <c r="B896" s="311">
        <v>4</v>
      </c>
      <c r="C896" s="330" t="s">
        <v>343</v>
      </c>
      <c r="D896" s="313">
        <v>44742</v>
      </c>
      <c r="E896" s="314">
        <f t="shared" si="65"/>
        <v>20.285714285714285</v>
      </c>
      <c r="F896" s="315">
        <f t="shared" si="66"/>
        <v>86</v>
      </c>
      <c r="G896" s="364">
        <f t="shared" si="67"/>
        <v>70</v>
      </c>
      <c r="H896" s="166" t="s">
        <v>551</v>
      </c>
      <c r="I896" s="365">
        <v>524701</v>
      </c>
      <c r="J896" s="318">
        <v>26.5</v>
      </c>
      <c r="K896" s="318"/>
      <c r="L896" s="319"/>
      <c r="M896" s="319"/>
      <c r="N896" s="320"/>
      <c r="O896" s="321" t="str">
        <f t="shared" si="68"/>
        <v/>
      </c>
      <c r="P896" s="322" t="str">
        <f t="shared" si="69"/>
        <v/>
      </c>
    </row>
    <row r="897" spans="1:16" x14ac:dyDescent="0.45">
      <c r="A897" s="311">
        <v>557295</v>
      </c>
      <c r="B897" s="311">
        <v>0</v>
      </c>
      <c r="C897" s="331" t="s">
        <v>344</v>
      </c>
      <c r="D897" s="313">
        <v>44742</v>
      </c>
      <c r="E897" s="314">
        <f t="shared" si="65"/>
        <v>20.285714285714285</v>
      </c>
      <c r="F897" s="315">
        <f t="shared" si="66"/>
        <v>86</v>
      </c>
      <c r="G897" s="364">
        <f t="shared" si="67"/>
        <v>70</v>
      </c>
      <c r="H897" s="166" t="s">
        <v>551</v>
      </c>
      <c r="I897" s="365">
        <v>524702</v>
      </c>
      <c r="J897" s="318">
        <v>23.9</v>
      </c>
      <c r="K897" s="318"/>
      <c r="L897" s="319"/>
      <c r="M897" s="319"/>
      <c r="N897" s="320"/>
      <c r="O897" s="321" t="str">
        <f t="shared" si="68"/>
        <v/>
      </c>
      <c r="P897" s="322" t="str">
        <f t="shared" si="69"/>
        <v/>
      </c>
    </row>
    <row r="898" spans="1:16" x14ac:dyDescent="0.45">
      <c r="A898" s="311">
        <v>557299</v>
      </c>
      <c r="B898" s="311">
        <v>4</v>
      </c>
      <c r="C898" s="331" t="s">
        <v>344</v>
      </c>
      <c r="D898" s="313">
        <v>44742</v>
      </c>
      <c r="E898" s="314">
        <f t="shared" si="65"/>
        <v>20.285714285714285</v>
      </c>
      <c r="F898" s="315">
        <f t="shared" si="66"/>
        <v>86</v>
      </c>
      <c r="G898" s="364">
        <f t="shared" si="67"/>
        <v>70</v>
      </c>
      <c r="H898" s="166" t="s">
        <v>553</v>
      </c>
      <c r="I898" s="365">
        <v>524706</v>
      </c>
      <c r="J898" s="318">
        <v>25.1</v>
      </c>
      <c r="K898" s="318"/>
      <c r="L898" s="319"/>
      <c r="M898" s="319"/>
      <c r="N898" s="320"/>
      <c r="O898" s="321" t="str">
        <f t="shared" si="68"/>
        <v/>
      </c>
      <c r="P898" s="322" t="str">
        <f t="shared" si="69"/>
        <v/>
      </c>
    </row>
    <row r="899" spans="1:16" x14ac:dyDescent="0.45">
      <c r="A899" s="311">
        <v>557301</v>
      </c>
      <c r="B899" s="311">
        <v>1</v>
      </c>
      <c r="C899" s="329" t="s">
        <v>345</v>
      </c>
      <c r="D899" s="313">
        <v>44742</v>
      </c>
      <c r="E899" s="314">
        <f t="shared" si="65"/>
        <v>20.285714285714285</v>
      </c>
      <c r="F899" s="315">
        <f t="shared" si="66"/>
        <v>86</v>
      </c>
      <c r="G899" s="364">
        <f t="shared" si="67"/>
        <v>70</v>
      </c>
      <c r="H899" s="166" t="s">
        <v>552</v>
      </c>
      <c r="I899" s="365">
        <v>524697</v>
      </c>
      <c r="J899" s="318">
        <v>22.9</v>
      </c>
      <c r="K899" s="318"/>
      <c r="L899" s="319"/>
      <c r="M899" s="319"/>
      <c r="N899" s="320"/>
      <c r="O899" s="321" t="str">
        <f t="shared" si="68"/>
        <v/>
      </c>
      <c r="P899" s="322" t="str">
        <f t="shared" si="69"/>
        <v/>
      </c>
    </row>
    <row r="900" spans="1:16" x14ac:dyDescent="0.45">
      <c r="A900" s="311">
        <v>557302</v>
      </c>
      <c r="B900" s="311">
        <v>2</v>
      </c>
      <c r="C900" s="329" t="s">
        <v>345</v>
      </c>
      <c r="D900" s="313">
        <v>44742</v>
      </c>
      <c r="E900" s="314">
        <f t="shared" si="65"/>
        <v>20.285714285714285</v>
      </c>
      <c r="F900" s="315">
        <f t="shared" si="66"/>
        <v>86</v>
      </c>
      <c r="G900" s="364">
        <f t="shared" si="67"/>
        <v>70</v>
      </c>
      <c r="H900" s="166" t="s">
        <v>552</v>
      </c>
      <c r="I900" s="365">
        <v>524698</v>
      </c>
      <c r="J900" s="318">
        <v>24.3</v>
      </c>
      <c r="K900" s="318"/>
      <c r="L900" s="319"/>
      <c r="M900" s="319"/>
      <c r="N900" s="320"/>
      <c r="O900" s="321" t="str">
        <f t="shared" si="68"/>
        <v/>
      </c>
      <c r="P900" s="322" t="str">
        <f t="shared" si="69"/>
        <v/>
      </c>
    </row>
    <row r="901" spans="1:16" x14ac:dyDescent="0.45">
      <c r="A901" s="311">
        <v>557304</v>
      </c>
      <c r="B901" s="311">
        <v>4</v>
      </c>
      <c r="C901" s="329" t="s">
        <v>345</v>
      </c>
      <c r="D901" s="313">
        <v>44742</v>
      </c>
      <c r="E901" s="314">
        <f t="shared" si="65"/>
        <v>20.285714285714285</v>
      </c>
      <c r="F901" s="315">
        <f t="shared" si="66"/>
        <v>86</v>
      </c>
      <c r="G901" s="364">
        <f t="shared" si="67"/>
        <v>70</v>
      </c>
      <c r="H901" s="166" t="s">
        <v>552</v>
      </c>
      <c r="I901" s="365">
        <v>524700</v>
      </c>
      <c r="J901" s="318">
        <v>23.6</v>
      </c>
      <c r="K901" s="318"/>
      <c r="L901" s="319"/>
      <c r="M901" s="319"/>
      <c r="N901" s="320"/>
      <c r="O901" s="321" t="str">
        <f t="shared" si="68"/>
        <v/>
      </c>
      <c r="P901" s="322" t="str">
        <f t="shared" si="69"/>
        <v/>
      </c>
    </row>
    <row r="902" spans="1:16" x14ac:dyDescent="0.45">
      <c r="A902" s="311">
        <v>557305</v>
      </c>
      <c r="B902" s="311">
        <v>0</v>
      </c>
      <c r="C902" s="331" t="s">
        <v>346</v>
      </c>
      <c r="D902" s="313">
        <v>44742</v>
      </c>
      <c r="E902" s="314">
        <f t="shared" si="65"/>
        <v>20.285714285714285</v>
      </c>
      <c r="F902" s="315">
        <f t="shared" si="66"/>
        <v>86</v>
      </c>
      <c r="G902" s="364">
        <f t="shared" si="67"/>
        <v>70</v>
      </c>
      <c r="H902" s="166" t="s">
        <v>552</v>
      </c>
      <c r="I902" s="365">
        <v>524701</v>
      </c>
      <c r="J902" s="318">
        <v>22.7</v>
      </c>
      <c r="K902" s="318"/>
      <c r="L902" s="319"/>
      <c r="M902" s="319"/>
      <c r="N902" s="320"/>
      <c r="O902" s="321" t="str">
        <f t="shared" si="68"/>
        <v/>
      </c>
      <c r="P902" s="322" t="str">
        <f t="shared" si="69"/>
        <v/>
      </c>
    </row>
    <row r="903" spans="1:16" x14ac:dyDescent="0.45">
      <c r="A903" s="311">
        <v>557306</v>
      </c>
      <c r="B903" s="311">
        <v>1</v>
      </c>
      <c r="C903" s="331" t="s">
        <v>346</v>
      </c>
      <c r="D903" s="313">
        <v>44742</v>
      </c>
      <c r="E903" s="314">
        <f t="shared" si="65"/>
        <v>20.285714285714285</v>
      </c>
      <c r="F903" s="315">
        <f t="shared" si="66"/>
        <v>86</v>
      </c>
      <c r="G903" s="364">
        <f t="shared" si="67"/>
        <v>70</v>
      </c>
      <c r="H903" s="166" t="s">
        <v>553</v>
      </c>
      <c r="I903" s="365">
        <v>524702</v>
      </c>
      <c r="J903" s="318">
        <v>22.4</v>
      </c>
      <c r="K903" s="318"/>
      <c r="L903" s="319"/>
      <c r="M903" s="319"/>
      <c r="N903" s="320"/>
      <c r="O903" s="321" t="str">
        <f t="shared" si="68"/>
        <v/>
      </c>
      <c r="P903" s="322" t="str">
        <f t="shared" si="69"/>
        <v/>
      </c>
    </row>
    <row r="904" spans="1:16" x14ac:dyDescent="0.45">
      <c r="A904" s="311">
        <v>557308</v>
      </c>
      <c r="B904" s="311">
        <v>3</v>
      </c>
      <c r="C904" s="331" t="s">
        <v>346</v>
      </c>
      <c r="D904" s="313">
        <v>44742</v>
      </c>
      <c r="E904" s="314">
        <f t="shared" si="65"/>
        <v>20.285714285714285</v>
      </c>
      <c r="F904" s="315">
        <f t="shared" si="66"/>
        <v>86</v>
      </c>
      <c r="G904" s="364">
        <f t="shared" si="67"/>
        <v>70</v>
      </c>
      <c r="H904" s="166" t="s">
        <v>552</v>
      </c>
      <c r="I904" s="365">
        <v>524704</v>
      </c>
      <c r="J904" s="318">
        <v>22.9</v>
      </c>
      <c r="K904" s="318"/>
      <c r="L904" s="319"/>
      <c r="M904" s="319"/>
      <c r="N904" s="320"/>
      <c r="O904" s="321" t="str">
        <f t="shared" si="68"/>
        <v/>
      </c>
      <c r="P904" s="322" t="str">
        <f t="shared" si="69"/>
        <v/>
      </c>
    </row>
    <row r="905" spans="1:16" x14ac:dyDescent="0.45">
      <c r="A905" s="311">
        <v>557309</v>
      </c>
      <c r="B905" s="311">
        <v>4</v>
      </c>
      <c r="C905" s="331" t="s">
        <v>346</v>
      </c>
      <c r="D905" s="313">
        <v>44742</v>
      </c>
      <c r="E905" s="314">
        <f t="shared" si="65"/>
        <v>20.285714285714285</v>
      </c>
      <c r="F905" s="315">
        <f t="shared" si="66"/>
        <v>86</v>
      </c>
      <c r="G905" s="364">
        <f t="shared" si="67"/>
        <v>70</v>
      </c>
      <c r="H905" s="375" t="s">
        <v>553</v>
      </c>
      <c r="I905" s="311">
        <v>524705</v>
      </c>
      <c r="J905" s="318">
        <v>22.1</v>
      </c>
      <c r="K905" s="318"/>
      <c r="L905" s="319"/>
      <c r="M905" s="319"/>
      <c r="N905" s="320"/>
      <c r="O905" s="321" t="str">
        <f t="shared" si="68"/>
        <v/>
      </c>
      <c r="P905" s="322" t="str">
        <f t="shared" si="69"/>
        <v/>
      </c>
    </row>
  </sheetData>
  <autoFilter ref="A41:R937" xr:uid="{12101F1E-9350-43CE-85E2-C165B1A7819A}">
    <sortState xmlns:xlrd2="http://schemas.microsoft.com/office/spreadsheetml/2017/richdata2" ref="A42:R937">
      <sortCondition ref="G41:G937"/>
    </sortState>
  </autoFilter>
  <mergeCells count="3">
    <mergeCell ref="A40:R40"/>
    <mergeCell ref="A1:AC1"/>
    <mergeCell ref="A34:AC34"/>
  </mergeCells>
  <conditionalFormatting sqref="O906:O1048576">
    <cfRule type="colorScale" priority="79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906:P1048576 P41">
    <cfRule type="cellIs" dxfId="310" priority="793" operator="between">
      <formula>500</formula>
      <formula>1000</formula>
    </cfRule>
  </conditionalFormatting>
  <conditionalFormatting sqref="P906:P1048576">
    <cfRule type="cellIs" dxfId="309" priority="791" operator="equal">
      <formula>0</formula>
    </cfRule>
    <cfRule type="cellIs" dxfId="308" priority="792" operator="greaterThan">
      <formula>1000</formula>
    </cfRule>
  </conditionalFormatting>
  <conditionalFormatting sqref="G906:H1048576 G41:H41">
    <cfRule type="colorScale" priority="7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2:O55">
    <cfRule type="colorScale" priority="54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42:P55">
    <cfRule type="cellIs" dxfId="307" priority="543" operator="between">
      <formula>500</formula>
      <formula>1000</formula>
    </cfRule>
  </conditionalFormatting>
  <conditionalFormatting sqref="P42:P55">
    <cfRule type="cellIs" dxfId="306" priority="541" operator="equal">
      <formula>0</formula>
    </cfRule>
    <cfRule type="cellIs" dxfId="305" priority="542" operator="greaterThan">
      <formula>1000</formula>
    </cfRule>
  </conditionalFormatting>
  <conditionalFormatting sqref="H42:H55">
    <cfRule type="containsText" dxfId="304" priority="536" operator="containsText" text="GCDH">
      <formula>NOT(ISERROR(SEARCH("GCDH",H42)))</formula>
    </cfRule>
    <cfRule type="containsText" dxfId="303" priority="537" operator="containsText" text="NTC">
      <formula>NOT(ISERROR(SEARCH("NTC",H42)))</formula>
    </cfRule>
    <cfRule type="containsText" dxfId="302" priority="538" operator="containsText" text="shVHL">
      <formula>NOT(ISERROR(SEARCH("shVHL",H42)))</formula>
    </cfRule>
    <cfRule type="containsText" dxfId="301" priority="539" operator="containsText" text="ACT">
      <formula>NOT(ISERROR(SEARCH("ACT",H42)))</formula>
    </cfRule>
  </conditionalFormatting>
  <conditionalFormatting sqref="O56:O65">
    <cfRule type="colorScale" priority="53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56:P65">
    <cfRule type="cellIs" dxfId="300" priority="535" operator="between">
      <formula>500</formula>
      <formula>1000</formula>
    </cfRule>
  </conditionalFormatting>
  <conditionalFormatting sqref="P56:P65">
    <cfRule type="cellIs" dxfId="299" priority="533" operator="equal">
      <formula>0</formula>
    </cfRule>
    <cfRule type="cellIs" dxfId="298" priority="534" operator="greaterThan">
      <formula>1000</formula>
    </cfRule>
  </conditionalFormatting>
  <conditionalFormatting sqref="H56:H65">
    <cfRule type="containsText" dxfId="297" priority="528" operator="containsText" text="GCDH">
      <formula>NOT(ISERROR(SEARCH("GCDH",H56)))</formula>
    </cfRule>
    <cfRule type="containsText" dxfId="296" priority="529" operator="containsText" text="NTC">
      <formula>NOT(ISERROR(SEARCH("NTC",H56)))</formula>
    </cfRule>
    <cfRule type="containsText" dxfId="295" priority="530" operator="containsText" text="shVHL">
      <formula>NOT(ISERROR(SEARCH("shVHL",H56)))</formula>
    </cfRule>
    <cfRule type="containsText" dxfId="294" priority="531" operator="containsText" text="ACT">
      <formula>NOT(ISERROR(SEARCH("ACT",H56)))</formula>
    </cfRule>
  </conditionalFormatting>
  <conditionalFormatting sqref="B56:B60">
    <cfRule type="colorScale" priority="5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1:B65">
    <cfRule type="colorScale" priority="5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6:O95">
    <cfRule type="colorScale" priority="51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66:P95">
    <cfRule type="cellIs" dxfId="293" priority="518" operator="between">
      <formula>500</formula>
      <formula>1000</formula>
    </cfRule>
  </conditionalFormatting>
  <conditionalFormatting sqref="P66:P95">
    <cfRule type="cellIs" dxfId="292" priority="516" operator="equal">
      <formula>0</formula>
    </cfRule>
    <cfRule type="cellIs" dxfId="291" priority="517" operator="greaterThan">
      <formula>1000</formula>
    </cfRule>
  </conditionalFormatting>
  <conditionalFormatting sqref="H66:H95">
    <cfRule type="containsText" dxfId="290" priority="511" operator="containsText" text="GCDH">
      <formula>NOT(ISERROR(SEARCH("GCDH",H66)))</formula>
    </cfRule>
    <cfRule type="containsText" dxfId="289" priority="512" operator="containsText" text="NTC">
      <formula>NOT(ISERROR(SEARCH("NTC",H66)))</formula>
    </cfRule>
    <cfRule type="containsText" dxfId="288" priority="513" operator="containsText" text="shVHL">
      <formula>NOT(ISERROR(SEARCH("shVHL",H66)))</formula>
    </cfRule>
    <cfRule type="containsText" dxfId="287" priority="514" operator="containsText" text="ACT">
      <formula>NOT(ISERROR(SEARCH("ACT",H66)))</formula>
    </cfRule>
  </conditionalFormatting>
  <conditionalFormatting sqref="G66:G105">
    <cfRule type="colorScale" priority="5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6:B95">
    <cfRule type="colorScale" priority="5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96:O105">
    <cfRule type="colorScale" priority="50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96:P105">
    <cfRule type="cellIs" dxfId="286" priority="510" operator="between">
      <formula>500</formula>
      <formula>1000</formula>
    </cfRule>
  </conditionalFormatting>
  <conditionalFormatting sqref="P96:P105">
    <cfRule type="cellIs" dxfId="285" priority="508" operator="equal">
      <formula>0</formula>
    </cfRule>
    <cfRule type="cellIs" dxfId="284" priority="509" operator="greaterThan">
      <formula>1000</formula>
    </cfRule>
  </conditionalFormatting>
  <conditionalFormatting sqref="H96:H105">
    <cfRule type="containsText" dxfId="283" priority="503" operator="containsText" text="GCDH">
      <formula>NOT(ISERROR(SEARCH("GCDH",H96)))</formula>
    </cfRule>
    <cfRule type="containsText" dxfId="282" priority="504" operator="containsText" text="NTC">
      <formula>NOT(ISERROR(SEARCH("NTC",H96)))</formula>
    </cfRule>
    <cfRule type="containsText" dxfId="281" priority="505" operator="containsText" text="shVHL">
      <formula>NOT(ISERROR(SEARCH("shVHL",H96)))</formula>
    </cfRule>
    <cfRule type="containsText" dxfId="280" priority="506" operator="containsText" text="ACT">
      <formula>NOT(ISERROR(SEARCH("ACT",H96)))</formula>
    </cfRule>
  </conditionalFormatting>
  <conditionalFormatting sqref="B96:B100">
    <cfRule type="colorScale" priority="5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1:B105">
    <cfRule type="colorScale" priority="5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06:O135">
    <cfRule type="colorScale" priority="49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106:P135">
    <cfRule type="cellIs" dxfId="279" priority="493" operator="between">
      <formula>500</formula>
      <formula>1000</formula>
    </cfRule>
  </conditionalFormatting>
  <conditionalFormatting sqref="P106:P135">
    <cfRule type="cellIs" dxfId="278" priority="491" operator="equal">
      <formula>0</formula>
    </cfRule>
    <cfRule type="cellIs" dxfId="277" priority="492" operator="greaterThan">
      <formula>1000</formula>
    </cfRule>
  </conditionalFormatting>
  <conditionalFormatting sqref="H106:H135">
    <cfRule type="containsText" dxfId="276" priority="486" operator="containsText" text="GCDH">
      <formula>NOT(ISERROR(SEARCH("GCDH",H106)))</formula>
    </cfRule>
    <cfRule type="containsText" dxfId="275" priority="487" operator="containsText" text="NTC">
      <formula>NOT(ISERROR(SEARCH("NTC",H106)))</formula>
    </cfRule>
    <cfRule type="containsText" dxfId="274" priority="488" operator="containsText" text="shVHL">
      <formula>NOT(ISERROR(SEARCH("shVHL",H106)))</formula>
    </cfRule>
    <cfRule type="containsText" dxfId="273" priority="489" operator="containsText" text="ACT">
      <formula>NOT(ISERROR(SEARCH("ACT",H106)))</formula>
    </cfRule>
  </conditionalFormatting>
  <conditionalFormatting sqref="G106:G145">
    <cfRule type="colorScale" priority="4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6:B135">
    <cfRule type="colorScale" priority="4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36:O145">
    <cfRule type="colorScale" priority="48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136:P145">
    <cfRule type="cellIs" dxfId="272" priority="485" operator="between">
      <formula>500</formula>
      <formula>1000</formula>
    </cfRule>
  </conditionalFormatting>
  <conditionalFormatting sqref="P136:P145">
    <cfRule type="cellIs" dxfId="271" priority="483" operator="equal">
      <formula>0</formula>
    </cfRule>
    <cfRule type="cellIs" dxfId="270" priority="484" operator="greaterThan">
      <formula>1000</formula>
    </cfRule>
  </conditionalFormatting>
  <conditionalFormatting sqref="H136:H145">
    <cfRule type="containsText" dxfId="269" priority="478" operator="containsText" text="GCDH">
      <formula>NOT(ISERROR(SEARCH("GCDH",H136)))</formula>
    </cfRule>
    <cfRule type="containsText" dxfId="268" priority="479" operator="containsText" text="NTC">
      <formula>NOT(ISERROR(SEARCH("NTC",H136)))</formula>
    </cfRule>
    <cfRule type="containsText" dxfId="267" priority="480" operator="containsText" text="shVHL">
      <formula>NOT(ISERROR(SEARCH("shVHL",H136)))</formula>
    </cfRule>
    <cfRule type="containsText" dxfId="266" priority="481" operator="containsText" text="ACT">
      <formula>NOT(ISERROR(SEARCH("ACT",H136)))</formula>
    </cfRule>
  </conditionalFormatting>
  <conditionalFormatting sqref="B136:B140">
    <cfRule type="colorScale" priority="4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1:B145">
    <cfRule type="colorScale" priority="4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46:O175">
    <cfRule type="colorScale" priority="46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146:P175">
    <cfRule type="cellIs" dxfId="265" priority="468" operator="between">
      <formula>500</formula>
      <formula>1000</formula>
    </cfRule>
  </conditionalFormatting>
  <conditionalFormatting sqref="P146:P175">
    <cfRule type="cellIs" dxfId="264" priority="466" operator="equal">
      <formula>0</formula>
    </cfRule>
    <cfRule type="cellIs" dxfId="263" priority="467" operator="greaterThan">
      <formula>1000</formula>
    </cfRule>
  </conditionalFormatting>
  <conditionalFormatting sqref="H146:H175">
    <cfRule type="containsText" dxfId="262" priority="461" operator="containsText" text="GCDH">
      <formula>NOT(ISERROR(SEARCH("GCDH",H146)))</formula>
    </cfRule>
    <cfRule type="containsText" dxfId="261" priority="462" operator="containsText" text="NTC">
      <formula>NOT(ISERROR(SEARCH("NTC",H146)))</formula>
    </cfRule>
    <cfRule type="containsText" dxfId="260" priority="463" operator="containsText" text="shVHL">
      <formula>NOT(ISERROR(SEARCH("shVHL",H146)))</formula>
    </cfRule>
    <cfRule type="containsText" dxfId="259" priority="464" operator="containsText" text="ACT">
      <formula>NOT(ISERROR(SEARCH("ACT",H146)))</formula>
    </cfRule>
  </conditionalFormatting>
  <conditionalFormatting sqref="G146:G185">
    <cfRule type="colorScale" priority="4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46:B175">
    <cfRule type="colorScale" priority="4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76:O185">
    <cfRule type="colorScale" priority="45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176:P185">
    <cfRule type="cellIs" dxfId="258" priority="460" operator="between">
      <formula>500</formula>
      <formula>1000</formula>
    </cfRule>
  </conditionalFormatting>
  <conditionalFormatting sqref="P176:P185">
    <cfRule type="cellIs" dxfId="257" priority="458" operator="equal">
      <formula>0</formula>
    </cfRule>
    <cfRule type="cellIs" dxfId="256" priority="459" operator="greaterThan">
      <formula>1000</formula>
    </cfRule>
  </conditionalFormatting>
  <conditionalFormatting sqref="H176:H185">
    <cfRule type="containsText" dxfId="255" priority="453" operator="containsText" text="GCDH">
      <formula>NOT(ISERROR(SEARCH("GCDH",H176)))</formula>
    </cfRule>
    <cfRule type="containsText" dxfId="254" priority="454" operator="containsText" text="NTC">
      <formula>NOT(ISERROR(SEARCH("NTC",H176)))</formula>
    </cfRule>
    <cfRule type="containsText" dxfId="253" priority="455" operator="containsText" text="shVHL">
      <formula>NOT(ISERROR(SEARCH("shVHL",H176)))</formula>
    </cfRule>
    <cfRule type="containsText" dxfId="252" priority="456" operator="containsText" text="ACT">
      <formula>NOT(ISERROR(SEARCH("ACT",H176)))</formula>
    </cfRule>
  </conditionalFormatting>
  <conditionalFormatting sqref="B176:B180">
    <cfRule type="colorScale" priority="4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1:B185">
    <cfRule type="colorScale" priority="4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86:O215">
    <cfRule type="colorScale" priority="44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186:P215">
    <cfRule type="cellIs" dxfId="251" priority="443" operator="between">
      <formula>500</formula>
      <formula>1000</formula>
    </cfRule>
  </conditionalFormatting>
  <conditionalFormatting sqref="P186:P215">
    <cfRule type="cellIs" dxfId="250" priority="441" operator="equal">
      <formula>0</formula>
    </cfRule>
    <cfRule type="cellIs" dxfId="249" priority="442" operator="greaterThan">
      <formula>1000</formula>
    </cfRule>
  </conditionalFormatting>
  <conditionalFormatting sqref="H186:H215">
    <cfRule type="containsText" dxfId="248" priority="436" operator="containsText" text="GCDH">
      <formula>NOT(ISERROR(SEARCH("GCDH",H186)))</formula>
    </cfRule>
    <cfRule type="containsText" dxfId="247" priority="437" operator="containsText" text="NTC">
      <formula>NOT(ISERROR(SEARCH("NTC",H186)))</formula>
    </cfRule>
    <cfRule type="containsText" dxfId="246" priority="438" operator="containsText" text="shVHL">
      <formula>NOT(ISERROR(SEARCH("shVHL",H186)))</formula>
    </cfRule>
    <cfRule type="containsText" dxfId="245" priority="439" operator="containsText" text="ACT">
      <formula>NOT(ISERROR(SEARCH("ACT",H186)))</formula>
    </cfRule>
  </conditionalFormatting>
  <conditionalFormatting sqref="G186:G225">
    <cfRule type="colorScale" priority="4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86:B215">
    <cfRule type="colorScale" priority="4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16:O225">
    <cfRule type="colorScale" priority="43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216:P225">
    <cfRule type="cellIs" dxfId="244" priority="435" operator="between">
      <formula>500</formula>
      <formula>1000</formula>
    </cfRule>
  </conditionalFormatting>
  <conditionalFormatting sqref="P216:P225">
    <cfRule type="cellIs" dxfId="243" priority="433" operator="equal">
      <formula>0</formula>
    </cfRule>
    <cfRule type="cellIs" dxfId="242" priority="434" operator="greaterThan">
      <formula>1000</formula>
    </cfRule>
  </conditionalFormatting>
  <conditionalFormatting sqref="H216:H225">
    <cfRule type="containsText" dxfId="241" priority="428" operator="containsText" text="GCDH">
      <formula>NOT(ISERROR(SEARCH("GCDH",H216)))</formula>
    </cfRule>
    <cfRule type="containsText" dxfId="240" priority="429" operator="containsText" text="NTC">
      <formula>NOT(ISERROR(SEARCH("NTC",H216)))</formula>
    </cfRule>
    <cfRule type="containsText" dxfId="239" priority="430" operator="containsText" text="shVHL">
      <formula>NOT(ISERROR(SEARCH("shVHL",H216)))</formula>
    </cfRule>
    <cfRule type="containsText" dxfId="238" priority="431" operator="containsText" text="ACT">
      <formula>NOT(ISERROR(SEARCH("ACT",H216)))</formula>
    </cfRule>
  </conditionalFormatting>
  <conditionalFormatting sqref="B216:B220">
    <cfRule type="colorScale" priority="4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21:B225">
    <cfRule type="colorScale" priority="4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26:O255">
    <cfRule type="colorScale" priority="41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226:P255">
    <cfRule type="cellIs" dxfId="237" priority="418" operator="between">
      <formula>500</formula>
      <formula>1000</formula>
    </cfRule>
  </conditionalFormatting>
  <conditionalFormatting sqref="P226:P255">
    <cfRule type="cellIs" dxfId="236" priority="416" operator="equal">
      <formula>0</formula>
    </cfRule>
    <cfRule type="cellIs" dxfId="235" priority="417" operator="greaterThan">
      <formula>1000</formula>
    </cfRule>
  </conditionalFormatting>
  <conditionalFormatting sqref="H226:H255">
    <cfRule type="containsText" dxfId="234" priority="411" operator="containsText" text="GCDH">
      <formula>NOT(ISERROR(SEARCH("GCDH",H226)))</formula>
    </cfRule>
    <cfRule type="containsText" dxfId="233" priority="412" operator="containsText" text="NTC">
      <formula>NOT(ISERROR(SEARCH("NTC",H226)))</formula>
    </cfRule>
    <cfRule type="containsText" dxfId="232" priority="413" operator="containsText" text="shVHL">
      <formula>NOT(ISERROR(SEARCH("shVHL",H226)))</formula>
    </cfRule>
    <cfRule type="containsText" dxfId="231" priority="414" operator="containsText" text="ACT">
      <formula>NOT(ISERROR(SEARCH("ACT",H226)))</formula>
    </cfRule>
  </conditionalFormatting>
  <conditionalFormatting sqref="G226:G265">
    <cfRule type="colorScale" priority="4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26:B255">
    <cfRule type="colorScale" priority="4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56:O265">
    <cfRule type="colorScale" priority="40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256:P265">
    <cfRule type="cellIs" dxfId="230" priority="410" operator="between">
      <formula>500</formula>
      <formula>1000</formula>
    </cfRule>
  </conditionalFormatting>
  <conditionalFormatting sqref="P256:P265">
    <cfRule type="cellIs" dxfId="229" priority="408" operator="equal">
      <formula>0</formula>
    </cfRule>
    <cfRule type="cellIs" dxfId="228" priority="409" operator="greaterThan">
      <formula>1000</formula>
    </cfRule>
  </conditionalFormatting>
  <conditionalFormatting sqref="H256:H265">
    <cfRule type="containsText" dxfId="227" priority="403" operator="containsText" text="GCDH">
      <formula>NOT(ISERROR(SEARCH("GCDH",H256)))</formula>
    </cfRule>
    <cfRule type="containsText" dxfId="226" priority="404" operator="containsText" text="NTC">
      <formula>NOT(ISERROR(SEARCH("NTC",H256)))</formula>
    </cfRule>
    <cfRule type="containsText" dxfId="225" priority="405" operator="containsText" text="shVHL">
      <formula>NOT(ISERROR(SEARCH("shVHL",H256)))</formula>
    </cfRule>
    <cfRule type="containsText" dxfId="224" priority="406" operator="containsText" text="ACT">
      <formula>NOT(ISERROR(SEARCH("ACT",H256)))</formula>
    </cfRule>
  </conditionalFormatting>
  <conditionalFormatting sqref="B256:B260">
    <cfRule type="colorScale" priority="4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61:B265">
    <cfRule type="colorScale" priority="4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66:O295">
    <cfRule type="colorScale" priority="39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266:P295">
    <cfRule type="cellIs" dxfId="223" priority="393" operator="between">
      <formula>500</formula>
      <formula>1000</formula>
    </cfRule>
  </conditionalFormatting>
  <conditionalFormatting sqref="P266:P295">
    <cfRule type="cellIs" dxfId="222" priority="391" operator="equal">
      <formula>0</formula>
    </cfRule>
    <cfRule type="cellIs" dxfId="221" priority="392" operator="greaterThan">
      <formula>1000</formula>
    </cfRule>
  </conditionalFormatting>
  <conditionalFormatting sqref="H266:H295">
    <cfRule type="containsText" dxfId="220" priority="386" operator="containsText" text="GCDH">
      <formula>NOT(ISERROR(SEARCH("GCDH",H266)))</formula>
    </cfRule>
    <cfRule type="containsText" dxfId="219" priority="387" operator="containsText" text="NTC">
      <formula>NOT(ISERROR(SEARCH("NTC",H266)))</formula>
    </cfRule>
    <cfRule type="containsText" dxfId="218" priority="388" operator="containsText" text="shVHL">
      <formula>NOT(ISERROR(SEARCH("shVHL",H266)))</formula>
    </cfRule>
    <cfRule type="containsText" dxfId="217" priority="389" operator="containsText" text="ACT">
      <formula>NOT(ISERROR(SEARCH("ACT",H266)))</formula>
    </cfRule>
  </conditionalFormatting>
  <conditionalFormatting sqref="G266:G305">
    <cfRule type="colorScale" priority="3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66:B295">
    <cfRule type="colorScale" priority="3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96:O305">
    <cfRule type="colorScale" priority="38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296:P305">
    <cfRule type="cellIs" dxfId="216" priority="385" operator="between">
      <formula>500</formula>
      <formula>1000</formula>
    </cfRule>
  </conditionalFormatting>
  <conditionalFormatting sqref="P296:P305">
    <cfRule type="cellIs" dxfId="215" priority="383" operator="equal">
      <formula>0</formula>
    </cfRule>
    <cfRule type="cellIs" dxfId="214" priority="384" operator="greaterThan">
      <formula>1000</formula>
    </cfRule>
  </conditionalFormatting>
  <conditionalFormatting sqref="H296:H305">
    <cfRule type="containsText" dxfId="213" priority="378" operator="containsText" text="GCDH">
      <formula>NOT(ISERROR(SEARCH("GCDH",H296)))</formula>
    </cfRule>
    <cfRule type="containsText" dxfId="212" priority="379" operator="containsText" text="NTC">
      <formula>NOT(ISERROR(SEARCH("NTC",H296)))</formula>
    </cfRule>
    <cfRule type="containsText" dxfId="211" priority="380" operator="containsText" text="shVHL">
      <formula>NOT(ISERROR(SEARCH("shVHL",H296)))</formula>
    </cfRule>
    <cfRule type="containsText" dxfId="210" priority="381" operator="containsText" text="ACT">
      <formula>NOT(ISERROR(SEARCH("ACT",H296)))</formula>
    </cfRule>
  </conditionalFormatting>
  <conditionalFormatting sqref="B296:B300">
    <cfRule type="colorScale" priority="3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01:B305">
    <cfRule type="colorScale" priority="3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06:O335">
    <cfRule type="colorScale" priority="36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306:P335">
    <cfRule type="cellIs" dxfId="209" priority="368" operator="between">
      <formula>500</formula>
      <formula>1000</formula>
    </cfRule>
  </conditionalFormatting>
  <conditionalFormatting sqref="P306:P335">
    <cfRule type="cellIs" dxfId="208" priority="366" operator="equal">
      <formula>0</formula>
    </cfRule>
    <cfRule type="cellIs" dxfId="207" priority="367" operator="greaterThan">
      <formula>1000</formula>
    </cfRule>
  </conditionalFormatting>
  <conditionalFormatting sqref="H306:H335">
    <cfRule type="containsText" dxfId="206" priority="361" operator="containsText" text="GCDH">
      <formula>NOT(ISERROR(SEARCH("GCDH",H306)))</formula>
    </cfRule>
    <cfRule type="containsText" dxfId="205" priority="362" operator="containsText" text="NTC">
      <formula>NOT(ISERROR(SEARCH("NTC",H306)))</formula>
    </cfRule>
    <cfRule type="containsText" dxfId="204" priority="363" operator="containsText" text="shVHL">
      <formula>NOT(ISERROR(SEARCH("shVHL",H306)))</formula>
    </cfRule>
    <cfRule type="containsText" dxfId="203" priority="364" operator="containsText" text="ACT">
      <formula>NOT(ISERROR(SEARCH("ACT",H306)))</formula>
    </cfRule>
  </conditionalFormatting>
  <conditionalFormatting sqref="G306:G345">
    <cfRule type="colorScale" priority="3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06:B335">
    <cfRule type="colorScale" priority="3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36:O345">
    <cfRule type="colorScale" priority="35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336:P345">
    <cfRule type="cellIs" dxfId="202" priority="360" operator="between">
      <formula>500</formula>
      <formula>1000</formula>
    </cfRule>
  </conditionalFormatting>
  <conditionalFormatting sqref="P336:P345">
    <cfRule type="cellIs" dxfId="201" priority="358" operator="equal">
      <formula>0</formula>
    </cfRule>
    <cfRule type="cellIs" dxfId="200" priority="359" operator="greaterThan">
      <formula>1000</formula>
    </cfRule>
  </conditionalFormatting>
  <conditionalFormatting sqref="H336:H345">
    <cfRule type="containsText" dxfId="199" priority="353" operator="containsText" text="GCDH">
      <formula>NOT(ISERROR(SEARCH("GCDH",H336)))</formula>
    </cfRule>
    <cfRule type="containsText" dxfId="198" priority="354" operator="containsText" text="NTC">
      <formula>NOT(ISERROR(SEARCH("NTC",H336)))</formula>
    </cfRule>
    <cfRule type="containsText" dxfId="197" priority="355" operator="containsText" text="shVHL">
      <formula>NOT(ISERROR(SEARCH("shVHL",H336)))</formula>
    </cfRule>
    <cfRule type="containsText" dxfId="196" priority="356" operator="containsText" text="ACT">
      <formula>NOT(ISERROR(SEARCH("ACT",H336)))</formula>
    </cfRule>
  </conditionalFormatting>
  <conditionalFormatting sqref="B336:B340">
    <cfRule type="colorScale" priority="3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41:B345">
    <cfRule type="colorScale" priority="3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46:O375">
    <cfRule type="colorScale" priority="34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346:P375">
    <cfRule type="cellIs" dxfId="195" priority="343" operator="between">
      <formula>500</formula>
      <formula>1000</formula>
    </cfRule>
  </conditionalFormatting>
  <conditionalFormatting sqref="P346:P375">
    <cfRule type="cellIs" dxfId="194" priority="341" operator="equal">
      <formula>0</formula>
    </cfRule>
    <cfRule type="cellIs" dxfId="193" priority="342" operator="greaterThan">
      <formula>1000</formula>
    </cfRule>
  </conditionalFormatting>
  <conditionalFormatting sqref="H346:H375">
    <cfRule type="containsText" dxfId="192" priority="336" operator="containsText" text="GCDH">
      <formula>NOT(ISERROR(SEARCH("GCDH",H346)))</formula>
    </cfRule>
    <cfRule type="containsText" dxfId="191" priority="337" operator="containsText" text="NTC">
      <formula>NOT(ISERROR(SEARCH("NTC",H346)))</formula>
    </cfRule>
    <cfRule type="containsText" dxfId="190" priority="338" operator="containsText" text="shVHL">
      <formula>NOT(ISERROR(SEARCH("shVHL",H346)))</formula>
    </cfRule>
    <cfRule type="containsText" dxfId="189" priority="339" operator="containsText" text="ACT">
      <formula>NOT(ISERROR(SEARCH("ACT",H346)))</formula>
    </cfRule>
  </conditionalFormatting>
  <conditionalFormatting sqref="G346:G385">
    <cfRule type="colorScale" priority="3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46:B375">
    <cfRule type="colorScale" priority="3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76:O385">
    <cfRule type="colorScale" priority="33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376:P385">
    <cfRule type="cellIs" dxfId="188" priority="335" operator="between">
      <formula>500</formula>
      <formula>1000</formula>
    </cfRule>
  </conditionalFormatting>
  <conditionalFormatting sqref="P376:P385">
    <cfRule type="cellIs" dxfId="187" priority="333" operator="equal">
      <formula>0</formula>
    </cfRule>
    <cfRule type="cellIs" dxfId="186" priority="334" operator="greaterThan">
      <formula>1000</formula>
    </cfRule>
  </conditionalFormatting>
  <conditionalFormatting sqref="H376:H385">
    <cfRule type="containsText" dxfId="185" priority="328" operator="containsText" text="GCDH">
      <formula>NOT(ISERROR(SEARCH("GCDH",H376)))</formula>
    </cfRule>
    <cfRule type="containsText" dxfId="184" priority="329" operator="containsText" text="NTC">
      <formula>NOT(ISERROR(SEARCH("NTC",H376)))</formula>
    </cfRule>
    <cfRule type="containsText" dxfId="183" priority="330" operator="containsText" text="shVHL">
      <formula>NOT(ISERROR(SEARCH("shVHL",H376)))</formula>
    </cfRule>
    <cfRule type="containsText" dxfId="182" priority="331" operator="containsText" text="ACT">
      <formula>NOT(ISERROR(SEARCH("ACT",H376)))</formula>
    </cfRule>
  </conditionalFormatting>
  <conditionalFormatting sqref="B376:B380">
    <cfRule type="colorScale" priority="3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81:B385">
    <cfRule type="colorScale" priority="3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86:O415">
    <cfRule type="colorScale" priority="31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386:P415">
    <cfRule type="cellIs" dxfId="181" priority="318" operator="between">
      <formula>500</formula>
      <formula>1000</formula>
    </cfRule>
  </conditionalFormatting>
  <conditionalFormatting sqref="P386:P415">
    <cfRule type="cellIs" dxfId="180" priority="316" operator="equal">
      <formula>0</formula>
    </cfRule>
    <cfRule type="cellIs" dxfId="179" priority="317" operator="greaterThan">
      <formula>1000</formula>
    </cfRule>
  </conditionalFormatting>
  <conditionalFormatting sqref="H386:H415">
    <cfRule type="containsText" dxfId="178" priority="311" operator="containsText" text="GCDH">
      <formula>NOT(ISERROR(SEARCH("GCDH",H386)))</formula>
    </cfRule>
    <cfRule type="containsText" dxfId="177" priority="312" operator="containsText" text="NTC">
      <formula>NOT(ISERROR(SEARCH("NTC",H386)))</formula>
    </cfRule>
    <cfRule type="containsText" dxfId="176" priority="313" operator="containsText" text="shVHL">
      <formula>NOT(ISERROR(SEARCH("shVHL",H386)))</formula>
    </cfRule>
    <cfRule type="containsText" dxfId="175" priority="314" operator="containsText" text="ACT">
      <formula>NOT(ISERROR(SEARCH("ACT",H386)))</formula>
    </cfRule>
  </conditionalFormatting>
  <conditionalFormatting sqref="G386:G425">
    <cfRule type="colorScale" priority="3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86:B415">
    <cfRule type="colorScale" priority="3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16:O425">
    <cfRule type="colorScale" priority="30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416:P425">
    <cfRule type="cellIs" dxfId="174" priority="310" operator="between">
      <formula>500</formula>
      <formula>1000</formula>
    </cfRule>
  </conditionalFormatting>
  <conditionalFormatting sqref="P416:P425">
    <cfRule type="cellIs" dxfId="173" priority="308" operator="equal">
      <formula>0</formula>
    </cfRule>
    <cfRule type="cellIs" dxfId="172" priority="309" operator="greaterThan">
      <formula>1000</formula>
    </cfRule>
  </conditionalFormatting>
  <conditionalFormatting sqref="H416:H425">
    <cfRule type="containsText" dxfId="171" priority="303" operator="containsText" text="GCDH">
      <formula>NOT(ISERROR(SEARCH("GCDH",H416)))</formula>
    </cfRule>
    <cfRule type="containsText" dxfId="170" priority="304" operator="containsText" text="NTC">
      <formula>NOT(ISERROR(SEARCH("NTC",H416)))</formula>
    </cfRule>
    <cfRule type="containsText" dxfId="169" priority="305" operator="containsText" text="shVHL">
      <formula>NOT(ISERROR(SEARCH("shVHL",H416)))</formula>
    </cfRule>
    <cfRule type="containsText" dxfId="168" priority="306" operator="containsText" text="ACT">
      <formula>NOT(ISERROR(SEARCH("ACT",H416)))</formula>
    </cfRule>
  </conditionalFormatting>
  <conditionalFormatting sqref="B416:B420">
    <cfRule type="colorScale" priority="3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21:B425">
    <cfRule type="colorScale" priority="3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26:O455">
    <cfRule type="colorScale" priority="29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426:P455">
    <cfRule type="cellIs" dxfId="167" priority="293" operator="between">
      <formula>500</formula>
      <formula>1000</formula>
    </cfRule>
  </conditionalFormatting>
  <conditionalFormatting sqref="P426:P455">
    <cfRule type="cellIs" dxfId="166" priority="291" operator="equal">
      <formula>0</formula>
    </cfRule>
    <cfRule type="cellIs" dxfId="165" priority="292" operator="greaterThan">
      <formula>1000</formula>
    </cfRule>
  </conditionalFormatting>
  <conditionalFormatting sqref="H426:H455">
    <cfRule type="containsText" dxfId="164" priority="286" operator="containsText" text="GCDH">
      <formula>NOT(ISERROR(SEARCH("GCDH",H426)))</formula>
    </cfRule>
    <cfRule type="containsText" dxfId="163" priority="287" operator="containsText" text="NTC">
      <formula>NOT(ISERROR(SEARCH("NTC",H426)))</formula>
    </cfRule>
    <cfRule type="containsText" dxfId="162" priority="288" operator="containsText" text="shVHL">
      <formula>NOT(ISERROR(SEARCH("shVHL",H426)))</formula>
    </cfRule>
    <cfRule type="containsText" dxfId="161" priority="289" operator="containsText" text="ACT">
      <formula>NOT(ISERROR(SEARCH("ACT",H426)))</formula>
    </cfRule>
  </conditionalFormatting>
  <conditionalFormatting sqref="G426:G465">
    <cfRule type="colorScale" priority="2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26:B455">
    <cfRule type="colorScale" priority="2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56:O465">
    <cfRule type="colorScale" priority="28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456:P465">
    <cfRule type="cellIs" dxfId="160" priority="285" operator="between">
      <formula>500</formula>
      <formula>1000</formula>
    </cfRule>
  </conditionalFormatting>
  <conditionalFormatting sqref="P456:P465">
    <cfRule type="cellIs" dxfId="159" priority="283" operator="equal">
      <formula>0</formula>
    </cfRule>
    <cfRule type="cellIs" dxfId="158" priority="284" operator="greaterThan">
      <formula>1000</formula>
    </cfRule>
  </conditionalFormatting>
  <conditionalFormatting sqref="H456:H465">
    <cfRule type="containsText" dxfId="157" priority="278" operator="containsText" text="GCDH">
      <formula>NOT(ISERROR(SEARCH("GCDH",H456)))</formula>
    </cfRule>
    <cfRule type="containsText" dxfId="156" priority="279" operator="containsText" text="NTC">
      <formula>NOT(ISERROR(SEARCH("NTC",H456)))</formula>
    </cfRule>
    <cfRule type="containsText" dxfId="155" priority="280" operator="containsText" text="shVHL">
      <formula>NOT(ISERROR(SEARCH("shVHL",H456)))</formula>
    </cfRule>
    <cfRule type="containsText" dxfId="154" priority="281" operator="containsText" text="ACT">
      <formula>NOT(ISERROR(SEARCH("ACT",H456)))</formula>
    </cfRule>
  </conditionalFormatting>
  <conditionalFormatting sqref="B456:B460">
    <cfRule type="colorScale" priority="2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61:B465">
    <cfRule type="colorScale" priority="2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66:O495">
    <cfRule type="colorScale" priority="26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466:P495">
    <cfRule type="cellIs" dxfId="153" priority="268" operator="between">
      <formula>500</formula>
      <formula>1000</formula>
    </cfRule>
  </conditionalFormatting>
  <conditionalFormatting sqref="P466:P495">
    <cfRule type="cellIs" dxfId="152" priority="266" operator="equal">
      <formula>0</formula>
    </cfRule>
    <cfRule type="cellIs" dxfId="151" priority="267" operator="greaterThan">
      <formula>1000</formula>
    </cfRule>
  </conditionalFormatting>
  <conditionalFormatting sqref="H466:H495">
    <cfRule type="containsText" dxfId="150" priority="261" operator="containsText" text="GCDH">
      <formula>NOT(ISERROR(SEARCH("GCDH",H466)))</formula>
    </cfRule>
    <cfRule type="containsText" dxfId="149" priority="262" operator="containsText" text="NTC">
      <formula>NOT(ISERROR(SEARCH("NTC",H466)))</formula>
    </cfRule>
    <cfRule type="containsText" dxfId="148" priority="263" operator="containsText" text="shVHL">
      <formula>NOT(ISERROR(SEARCH("shVHL",H466)))</formula>
    </cfRule>
    <cfRule type="containsText" dxfId="147" priority="264" operator="containsText" text="ACT">
      <formula>NOT(ISERROR(SEARCH("ACT",H466)))</formula>
    </cfRule>
  </conditionalFormatting>
  <conditionalFormatting sqref="G466:G505">
    <cfRule type="colorScale" priority="2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66:B495">
    <cfRule type="colorScale" priority="2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96:O505">
    <cfRule type="colorScale" priority="25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496:P505">
    <cfRule type="cellIs" dxfId="146" priority="260" operator="between">
      <formula>500</formula>
      <formula>1000</formula>
    </cfRule>
  </conditionalFormatting>
  <conditionalFormatting sqref="P496:P505">
    <cfRule type="cellIs" dxfId="145" priority="258" operator="equal">
      <formula>0</formula>
    </cfRule>
    <cfRule type="cellIs" dxfId="144" priority="259" operator="greaterThan">
      <formula>1000</formula>
    </cfRule>
  </conditionalFormatting>
  <conditionalFormatting sqref="H496:H505">
    <cfRule type="containsText" dxfId="143" priority="253" operator="containsText" text="GCDH">
      <formula>NOT(ISERROR(SEARCH("GCDH",H496)))</formula>
    </cfRule>
    <cfRule type="containsText" dxfId="142" priority="254" operator="containsText" text="NTC">
      <formula>NOT(ISERROR(SEARCH("NTC",H496)))</formula>
    </cfRule>
    <cfRule type="containsText" dxfId="141" priority="255" operator="containsText" text="shVHL">
      <formula>NOT(ISERROR(SEARCH("shVHL",H496)))</formula>
    </cfRule>
    <cfRule type="containsText" dxfId="140" priority="256" operator="containsText" text="ACT">
      <formula>NOT(ISERROR(SEARCH("ACT",H496)))</formula>
    </cfRule>
  </conditionalFormatting>
  <conditionalFormatting sqref="B496:B500">
    <cfRule type="colorScale" priority="2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01:B505">
    <cfRule type="colorScale" priority="2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06:O535">
    <cfRule type="colorScale" priority="24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506:P535">
    <cfRule type="cellIs" dxfId="139" priority="243" operator="between">
      <formula>500</formula>
      <formula>1000</formula>
    </cfRule>
  </conditionalFormatting>
  <conditionalFormatting sqref="P506:P535">
    <cfRule type="cellIs" dxfId="138" priority="241" operator="equal">
      <formula>0</formula>
    </cfRule>
    <cfRule type="cellIs" dxfId="137" priority="242" operator="greaterThan">
      <formula>1000</formula>
    </cfRule>
  </conditionalFormatting>
  <conditionalFormatting sqref="H506:H535">
    <cfRule type="containsText" dxfId="136" priority="236" operator="containsText" text="GCDH">
      <formula>NOT(ISERROR(SEARCH("GCDH",H506)))</formula>
    </cfRule>
    <cfRule type="containsText" dxfId="135" priority="237" operator="containsText" text="NTC">
      <formula>NOT(ISERROR(SEARCH("NTC",H506)))</formula>
    </cfRule>
    <cfRule type="containsText" dxfId="134" priority="238" operator="containsText" text="shVHL">
      <formula>NOT(ISERROR(SEARCH("shVHL",H506)))</formula>
    </cfRule>
    <cfRule type="containsText" dxfId="133" priority="239" operator="containsText" text="ACT">
      <formula>NOT(ISERROR(SEARCH("ACT",H506)))</formula>
    </cfRule>
  </conditionalFormatting>
  <conditionalFormatting sqref="G506:G545">
    <cfRule type="colorScale" priority="2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06:B535">
    <cfRule type="colorScale" priority="2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36:O545">
    <cfRule type="colorScale" priority="23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536:P545">
    <cfRule type="cellIs" dxfId="132" priority="235" operator="between">
      <formula>500</formula>
      <formula>1000</formula>
    </cfRule>
  </conditionalFormatting>
  <conditionalFormatting sqref="P536:P545">
    <cfRule type="cellIs" dxfId="131" priority="233" operator="equal">
      <formula>0</formula>
    </cfRule>
    <cfRule type="cellIs" dxfId="130" priority="234" operator="greaterThan">
      <formula>1000</formula>
    </cfRule>
  </conditionalFormatting>
  <conditionalFormatting sqref="H536:H545">
    <cfRule type="containsText" dxfId="129" priority="228" operator="containsText" text="GCDH">
      <formula>NOT(ISERROR(SEARCH("GCDH",H536)))</formula>
    </cfRule>
    <cfRule type="containsText" dxfId="128" priority="229" operator="containsText" text="NTC">
      <formula>NOT(ISERROR(SEARCH("NTC",H536)))</formula>
    </cfRule>
    <cfRule type="containsText" dxfId="127" priority="230" operator="containsText" text="shVHL">
      <formula>NOT(ISERROR(SEARCH("shVHL",H536)))</formula>
    </cfRule>
    <cfRule type="containsText" dxfId="126" priority="231" operator="containsText" text="ACT">
      <formula>NOT(ISERROR(SEARCH("ACT",H536)))</formula>
    </cfRule>
  </conditionalFormatting>
  <conditionalFormatting sqref="B536:B540">
    <cfRule type="colorScale" priority="2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41:B545">
    <cfRule type="colorScale" priority="2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46:O575">
    <cfRule type="colorScale" priority="21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546:P575">
    <cfRule type="cellIs" dxfId="125" priority="218" operator="between">
      <formula>500</formula>
      <formula>1000</formula>
    </cfRule>
  </conditionalFormatting>
  <conditionalFormatting sqref="P546:P575">
    <cfRule type="cellIs" dxfId="124" priority="216" operator="equal">
      <formula>0</formula>
    </cfRule>
    <cfRule type="cellIs" dxfId="123" priority="217" operator="greaterThan">
      <formula>1000</formula>
    </cfRule>
  </conditionalFormatting>
  <conditionalFormatting sqref="H546:H575">
    <cfRule type="containsText" dxfId="122" priority="211" operator="containsText" text="GCDH">
      <formula>NOT(ISERROR(SEARCH("GCDH",H546)))</formula>
    </cfRule>
    <cfRule type="containsText" dxfId="121" priority="212" operator="containsText" text="NTC">
      <formula>NOT(ISERROR(SEARCH("NTC",H546)))</formula>
    </cfRule>
    <cfRule type="containsText" dxfId="120" priority="213" operator="containsText" text="shVHL">
      <formula>NOT(ISERROR(SEARCH("shVHL",H546)))</formula>
    </cfRule>
    <cfRule type="containsText" dxfId="119" priority="214" operator="containsText" text="ACT">
      <formula>NOT(ISERROR(SEARCH("ACT",H546)))</formula>
    </cfRule>
  </conditionalFormatting>
  <conditionalFormatting sqref="G546:G585">
    <cfRule type="colorScale" priority="2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46:B575">
    <cfRule type="colorScale" priority="2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76:O585">
    <cfRule type="colorScale" priority="20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576:P585">
    <cfRule type="cellIs" dxfId="118" priority="210" operator="between">
      <formula>500</formula>
      <formula>1000</formula>
    </cfRule>
  </conditionalFormatting>
  <conditionalFormatting sqref="P576:P585">
    <cfRule type="cellIs" dxfId="117" priority="208" operator="equal">
      <formula>0</formula>
    </cfRule>
    <cfRule type="cellIs" dxfId="116" priority="209" operator="greaterThan">
      <formula>1000</formula>
    </cfRule>
  </conditionalFormatting>
  <conditionalFormatting sqref="H576:H585">
    <cfRule type="containsText" dxfId="115" priority="203" operator="containsText" text="GCDH">
      <formula>NOT(ISERROR(SEARCH("GCDH",H576)))</formula>
    </cfRule>
    <cfRule type="containsText" dxfId="114" priority="204" operator="containsText" text="NTC">
      <formula>NOT(ISERROR(SEARCH("NTC",H576)))</formula>
    </cfRule>
    <cfRule type="containsText" dxfId="113" priority="205" operator="containsText" text="shVHL">
      <formula>NOT(ISERROR(SEARCH("shVHL",H576)))</formula>
    </cfRule>
    <cfRule type="containsText" dxfId="112" priority="206" operator="containsText" text="ACT">
      <formula>NOT(ISERROR(SEARCH("ACT",H576)))</formula>
    </cfRule>
  </conditionalFormatting>
  <conditionalFormatting sqref="B576:B580">
    <cfRule type="colorScale" priority="2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81:B585">
    <cfRule type="colorScale" priority="2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86:O615">
    <cfRule type="colorScale" priority="19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586:P615">
    <cfRule type="cellIs" dxfId="111" priority="193" operator="between">
      <formula>500</formula>
      <formula>1000</formula>
    </cfRule>
  </conditionalFormatting>
  <conditionalFormatting sqref="P586:P615">
    <cfRule type="cellIs" dxfId="110" priority="191" operator="equal">
      <formula>0</formula>
    </cfRule>
    <cfRule type="cellIs" dxfId="109" priority="192" operator="greaterThan">
      <formula>1000</formula>
    </cfRule>
  </conditionalFormatting>
  <conditionalFormatting sqref="H586:H615">
    <cfRule type="containsText" dxfId="108" priority="186" operator="containsText" text="GCDH">
      <formula>NOT(ISERROR(SEARCH("GCDH",H586)))</formula>
    </cfRule>
    <cfRule type="containsText" dxfId="107" priority="187" operator="containsText" text="NTC">
      <formula>NOT(ISERROR(SEARCH("NTC",H586)))</formula>
    </cfRule>
    <cfRule type="containsText" dxfId="106" priority="188" operator="containsText" text="shVHL">
      <formula>NOT(ISERROR(SEARCH("shVHL",H586)))</formula>
    </cfRule>
    <cfRule type="containsText" dxfId="105" priority="189" operator="containsText" text="ACT">
      <formula>NOT(ISERROR(SEARCH("ACT",H586)))</formula>
    </cfRule>
  </conditionalFormatting>
  <conditionalFormatting sqref="G586:G625">
    <cfRule type="colorScale" priority="1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86:B615">
    <cfRule type="colorScale" priority="1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16:O625">
    <cfRule type="colorScale" priority="18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616:P625">
    <cfRule type="cellIs" dxfId="104" priority="185" operator="between">
      <formula>500</formula>
      <formula>1000</formula>
    </cfRule>
  </conditionalFormatting>
  <conditionalFormatting sqref="P616:P625">
    <cfRule type="cellIs" dxfId="103" priority="183" operator="equal">
      <formula>0</formula>
    </cfRule>
    <cfRule type="cellIs" dxfId="102" priority="184" operator="greaterThan">
      <formula>1000</formula>
    </cfRule>
  </conditionalFormatting>
  <conditionalFormatting sqref="H616:H625">
    <cfRule type="containsText" dxfId="101" priority="178" operator="containsText" text="GCDH">
      <formula>NOT(ISERROR(SEARCH("GCDH",H616)))</formula>
    </cfRule>
    <cfRule type="containsText" dxfId="100" priority="179" operator="containsText" text="NTC">
      <formula>NOT(ISERROR(SEARCH("NTC",H616)))</formula>
    </cfRule>
    <cfRule type="containsText" dxfId="99" priority="180" operator="containsText" text="shVHL">
      <formula>NOT(ISERROR(SEARCH("shVHL",H616)))</formula>
    </cfRule>
    <cfRule type="containsText" dxfId="98" priority="181" operator="containsText" text="ACT">
      <formula>NOT(ISERROR(SEARCH("ACT",H616)))</formula>
    </cfRule>
  </conditionalFormatting>
  <conditionalFormatting sqref="B616:B620">
    <cfRule type="colorScale" priority="1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21:B625">
    <cfRule type="colorScale" priority="1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26:O655">
    <cfRule type="colorScale" priority="16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626:P655">
    <cfRule type="cellIs" dxfId="97" priority="168" operator="between">
      <formula>500</formula>
      <formula>1000</formula>
    </cfRule>
  </conditionalFormatting>
  <conditionalFormatting sqref="P626:P655">
    <cfRule type="cellIs" dxfId="96" priority="166" operator="equal">
      <formula>0</formula>
    </cfRule>
    <cfRule type="cellIs" dxfId="95" priority="167" operator="greaterThan">
      <formula>1000</formula>
    </cfRule>
  </conditionalFormatting>
  <conditionalFormatting sqref="H626:H655">
    <cfRule type="containsText" dxfId="94" priority="161" operator="containsText" text="GCDH">
      <formula>NOT(ISERROR(SEARCH("GCDH",H626)))</formula>
    </cfRule>
    <cfRule type="containsText" dxfId="93" priority="162" operator="containsText" text="NTC">
      <formula>NOT(ISERROR(SEARCH("NTC",H626)))</formula>
    </cfRule>
    <cfRule type="containsText" dxfId="92" priority="163" operator="containsText" text="shVHL">
      <formula>NOT(ISERROR(SEARCH("shVHL",H626)))</formula>
    </cfRule>
    <cfRule type="containsText" dxfId="91" priority="164" operator="containsText" text="ACT">
      <formula>NOT(ISERROR(SEARCH("ACT",H626)))</formula>
    </cfRule>
  </conditionalFormatting>
  <conditionalFormatting sqref="G626:G665">
    <cfRule type="colorScale" priority="1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26:B655">
    <cfRule type="colorScale" priority="1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56:O665">
    <cfRule type="colorScale" priority="15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656:P665">
    <cfRule type="cellIs" dxfId="90" priority="160" operator="between">
      <formula>500</formula>
      <formula>1000</formula>
    </cfRule>
  </conditionalFormatting>
  <conditionalFormatting sqref="P656:P665">
    <cfRule type="cellIs" dxfId="89" priority="158" operator="equal">
      <formula>0</formula>
    </cfRule>
    <cfRule type="cellIs" dxfId="88" priority="159" operator="greaterThan">
      <formula>1000</formula>
    </cfRule>
  </conditionalFormatting>
  <conditionalFormatting sqref="H656:H665">
    <cfRule type="containsText" dxfId="87" priority="153" operator="containsText" text="GCDH">
      <formula>NOT(ISERROR(SEARCH("GCDH",H656)))</formula>
    </cfRule>
    <cfRule type="containsText" dxfId="86" priority="154" operator="containsText" text="NTC">
      <formula>NOT(ISERROR(SEARCH("NTC",H656)))</formula>
    </cfRule>
    <cfRule type="containsText" dxfId="85" priority="155" operator="containsText" text="shVHL">
      <formula>NOT(ISERROR(SEARCH("shVHL",H656)))</formula>
    </cfRule>
    <cfRule type="containsText" dxfId="84" priority="156" operator="containsText" text="ACT">
      <formula>NOT(ISERROR(SEARCH("ACT",H656)))</formula>
    </cfRule>
  </conditionalFormatting>
  <conditionalFormatting sqref="B656:B660">
    <cfRule type="colorScale" priority="1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61:B665">
    <cfRule type="colorScale" priority="1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66:O695">
    <cfRule type="colorScale" priority="14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666:P695">
    <cfRule type="cellIs" dxfId="83" priority="143" operator="between">
      <formula>500</formula>
      <formula>1000</formula>
    </cfRule>
  </conditionalFormatting>
  <conditionalFormatting sqref="P666:P695">
    <cfRule type="cellIs" dxfId="82" priority="141" operator="equal">
      <formula>0</formula>
    </cfRule>
    <cfRule type="cellIs" dxfId="81" priority="142" operator="greaterThan">
      <formula>1000</formula>
    </cfRule>
  </conditionalFormatting>
  <conditionalFormatting sqref="H666:H695">
    <cfRule type="containsText" dxfId="80" priority="136" operator="containsText" text="GCDH">
      <formula>NOT(ISERROR(SEARCH("GCDH",H666)))</formula>
    </cfRule>
    <cfRule type="containsText" dxfId="79" priority="137" operator="containsText" text="NTC">
      <formula>NOT(ISERROR(SEARCH("NTC",H666)))</formula>
    </cfRule>
    <cfRule type="containsText" dxfId="78" priority="138" operator="containsText" text="shVHL">
      <formula>NOT(ISERROR(SEARCH("shVHL",H666)))</formula>
    </cfRule>
    <cfRule type="containsText" dxfId="77" priority="139" operator="containsText" text="ACT">
      <formula>NOT(ISERROR(SEARCH("ACT",H666)))</formula>
    </cfRule>
  </conditionalFormatting>
  <conditionalFormatting sqref="G666:G705">
    <cfRule type="colorScale" priority="1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66:B695">
    <cfRule type="colorScale" priority="1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96:O705">
    <cfRule type="colorScale" priority="13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696:P705">
    <cfRule type="cellIs" dxfId="76" priority="135" operator="between">
      <formula>500</formula>
      <formula>1000</formula>
    </cfRule>
  </conditionalFormatting>
  <conditionalFormatting sqref="P696:P705">
    <cfRule type="cellIs" dxfId="75" priority="133" operator="equal">
      <formula>0</formula>
    </cfRule>
    <cfRule type="cellIs" dxfId="74" priority="134" operator="greaterThan">
      <formula>1000</formula>
    </cfRule>
  </conditionalFormatting>
  <conditionalFormatting sqref="H696:H705">
    <cfRule type="containsText" dxfId="73" priority="128" operator="containsText" text="GCDH">
      <formula>NOT(ISERROR(SEARCH("GCDH",H696)))</formula>
    </cfRule>
    <cfRule type="containsText" dxfId="72" priority="129" operator="containsText" text="NTC">
      <formula>NOT(ISERROR(SEARCH("NTC",H696)))</formula>
    </cfRule>
    <cfRule type="containsText" dxfId="71" priority="130" operator="containsText" text="shVHL">
      <formula>NOT(ISERROR(SEARCH("shVHL",H696)))</formula>
    </cfRule>
    <cfRule type="containsText" dxfId="70" priority="131" operator="containsText" text="ACT">
      <formula>NOT(ISERROR(SEARCH("ACT",H696)))</formula>
    </cfRule>
  </conditionalFormatting>
  <conditionalFormatting sqref="B696:B700">
    <cfRule type="colorScale" priority="1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01:B705">
    <cfRule type="colorScale" priority="1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706:O735">
    <cfRule type="colorScale" priority="11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706:P735">
    <cfRule type="cellIs" dxfId="69" priority="118" operator="between">
      <formula>500</formula>
      <formula>1000</formula>
    </cfRule>
  </conditionalFormatting>
  <conditionalFormatting sqref="P706:P735">
    <cfRule type="cellIs" dxfId="68" priority="116" operator="equal">
      <formula>0</formula>
    </cfRule>
    <cfRule type="cellIs" dxfId="67" priority="117" operator="greaterThan">
      <formula>1000</formula>
    </cfRule>
  </conditionalFormatting>
  <conditionalFormatting sqref="H706:H735">
    <cfRule type="containsText" dxfId="66" priority="111" operator="containsText" text="GCDH">
      <formula>NOT(ISERROR(SEARCH("GCDH",H706)))</formula>
    </cfRule>
    <cfRule type="containsText" dxfId="65" priority="112" operator="containsText" text="NTC">
      <formula>NOT(ISERROR(SEARCH("NTC",H706)))</formula>
    </cfRule>
    <cfRule type="containsText" dxfId="64" priority="113" operator="containsText" text="shVHL">
      <formula>NOT(ISERROR(SEARCH("shVHL",H706)))</formula>
    </cfRule>
    <cfRule type="containsText" dxfId="63" priority="114" operator="containsText" text="ACT">
      <formula>NOT(ISERROR(SEARCH("ACT",H706)))</formula>
    </cfRule>
  </conditionalFormatting>
  <conditionalFormatting sqref="G706:G745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06:B735">
    <cfRule type="colorScale" priority="1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736:O745">
    <cfRule type="colorScale" priority="10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736:P745">
    <cfRule type="cellIs" dxfId="62" priority="110" operator="between">
      <formula>500</formula>
      <formula>1000</formula>
    </cfRule>
  </conditionalFormatting>
  <conditionalFormatting sqref="P736:P745">
    <cfRule type="cellIs" dxfId="61" priority="108" operator="equal">
      <formula>0</formula>
    </cfRule>
    <cfRule type="cellIs" dxfId="60" priority="109" operator="greaterThan">
      <formula>1000</formula>
    </cfRule>
  </conditionalFormatting>
  <conditionalFormatting sqref="H736:H745">
    <cfRule type="containsText" dxfId="59" priority="103" operator="containsText" text="GCDH">
      <formula>NOT(ISERROR(SEARCH("GCDH",H736)))</formula>
    </cfRule>
    <cfRule type="containsText" dxfId="58" priority="104" operator="containsText" text="NTC">
      <formula>NOT(ISERROR(SEARCH("NTC",H736)))</formula>
    </cfRule>
    <cfRule type="containsText" dxfId="57" priority="105" operator="containsText" text="shVHL">
      <formula>NOT(ISERROR(SEARCH("shVHL",H736)))</formula>
    </cfRule>
    <cfRule type="containsText" dxfId="56" priority="106" operator="containsText" text="ACT">
      <formula>NOT(ISERROR(SEARCH("ACT",H736)))</formula>
    </cfRule>
  </conditionalFormatting>
  <conditionalFormatting sqref="B736:B740">
    <cfRule type="colorScale" priority="1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41:B745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746:O775">
    <cfRule type="colorScale" priority="9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746:P775">
    <cfRule type="cellIs" dxfId="55" priority="93" operator="between">
      <formula>500</formula>
      <formula>1000</formula>
    </cfRule>
  </conditionalFormatting>
  <conditionalFormatting sqref="P746:P775">
    <cfRule type="cellIs" dxfId="54" priority="91" operator="equal">
      <formula>0</formula>
    </cfRule>
    <cfRule type="cellIs" dxfId="53" priority="92" operator="greaterThan">
      <formula>1000</formula>
    </cfRule>
  </conditionalFormatting>
  <conditionalFormatting sqref="H746:H775">
    <cfRule type="containsText" dxfId="52" priority="86" operator="containsText" text="GCDH">
      <formula>NOT(ISERROR(SEARCH("GCDH",H746)))</formula>
    </cfRule>
    <cfRule type="containsText" dxfId="51" priority="87" operator="containsText" text="NTC">
      <formula>NOT(ISERROR(SEARCH("NTC",H746)))</formula>
    </cfRule>
    <cfRule type="containsText" dxfId="50" priority="88" operator="containsText" text="shVHL">
      <formula>NOT(ISERROR(SEARCH("shVHL",H746)))</formula>
    </cfRule>
    <cfRule type="containsText" dxfId="49" priority="89" operator="containsText" text="ACT">
      <formula>NOT(ISERROR(SEARCH("ACT",H746)))</formula>
    </cfRule>
  </conditionalFormatting>
  <conditionalFormatting sqref="G746:G785">
    <cfRule type="colorScale" priority="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46:B775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776:O785">
    <cfRule type="colorScale" priority="8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776:P785">
    <cfRule type="cellIs" dxfId="48" priority="85" operator="between">
      <formula>500</formula>
      <formula>1000</formula>
    </cfRule>
  </conditionalFormatting>
  <conditionalFormatting sqref="P776:P785">
    <cfRule type="cellIs" dxfId="47" priority="83" operator="equal">
      <formula>0</formula>
    </cfRule>
    <cfRule type="cellIs" dxfId="46" priority="84" operator="greaterThan">
      <formula>1000</formula>
    </cfRule>
  </conditionalFormatting>
  <conditionalFormatting sqref="H776:H785">
    <cfRule type="containsText" dxfId="45" priority="78" operator="containsText" text="GCDH">
      <formula>NOT(ISERROR(SEARCH("GCDH",H776)))</formula>
    </cfRule>
    <cfRule type="containsText" dxfId="44" priority="79" operator="containsText" text="NTC">
      <formula>NOT(ISERROR(SEARCH("NTC",H776)))</formula>
    </cfRule>
    <cfRule type="containsText" dxfId="43" priority="80" operator="containsText" text="shVHL">
      <formula>NOT(ISERROR(SEARCH("shVHL",H776)))</formula>
    </cfRule>
    <cfRule type="containsText" dxfId="42" priority="81" operator="containsText" text="ACT">
      <formula>NOT(ISERROR(SEARCH("ACT",H776)))</formula>
    </cfRule>
  </conditionalFormatting>
  <conditionalFormatting sqref="B776:B780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81:B785">
    <cfRule type="colorScale" priority="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786:O815">
    <cfRule type="colorScale" priority="6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786:P815">
    <cfRule type="cellIs" dxfId="41" priority="68" operator="between">
      <formula>500</formula>
      <formula>1000</formula>
    </cfRule>
  </conditionalFormatting>
  <conditionalFormatting sqref="P786:P815">
    <cfRule type="cellIs" dxfId="40" priority="66" operator="equal">
      <formula>0</formula>
    </cfRule>
    <cfRule type="cellIs" dxfId="39" priority="67" operator="greaterThan">
      <formula>1000</formula>
    </cfRule>
  </conditionalFormatting>
  <conditionalFormatting sqref="H786:H815">
    <cfRule type="containsText" dxfId="38" priority="61" operator="containsText" text="GCDH">
      <formula>NOT(ISERROR(SEARCH("GCDH",H786)))</formula>
    </cfRule>
    <cfRule type="containsText" dxfId="37" priority="62" operator="containsText" text="NTC">
      <formula>NOT(ISERROR(SEARCH("NTC",H786)))</formula>
    </cfRule>
    <cfRule type="containsText" dxfId="36" priority="63" operator="containsText" text="shVHL">
      <formula>NOT(ISERROR(SEARCH("shVHL",H786)))</formula>
    </cfRule>
    <cfRule type="containsText" dxfId="35" priority="64" operator="containsText" text="ACT">
      <formula>NOT(ISERROR(SEARCH("ACT",H786)))</formula>
    </cfRule>
  </conditionalFormatting>
  <conditionalFormatting sqref="G786:G825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86:B815"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16:O825">
    <cfRule type="colorScale" priority="5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816:P825">
    <cfRule type="cellIs" dxfId="34" priority="60" operator="between">
      <formula>500</formula>
      <formula>1000</formula>
    </cfRule>
  </conditionalFormatting>
  <conditionalFormatting sqref="P816:P825">
    <cfRule type="cellIs" dxfId="33" priority="58" operator="equal">
      <formula>0</formula>
    </cfRule>
    <cfRule type="cellIs" dxfId="32" priority="59" operator="greaterThan">
      <formula>1000</formula>
    </cfRule>
  </conditionalFormatting>
  <conditionalFormatting sqref="H816:H825">
    <cfRule type="containsText" dxfId="31" priority="53" operator="containsText" text="GCDH">
      <formula>NOT(ISERROR(SEARCH("GCDH",H816)))</formula>
    </cfRule>
    <cfRule type="containsText" dxfId="30" priority="54" operator="containsText" text="NTC">
      <formula>NOT(ISERROR(SEARCH("NTC",H816)))</formula>
    </cfRule>
    <cfRule type="containsText" dxfId="29" priority="55" operator="containsText" text="shVHL">
      <formula>NOT(ISERROR(SEARCH("shVHL",H816)))</formula>
    </cfRule>
    <cfRule type="containsText" dxfId="28" priority="56" operator="containsText" text="ACT">
      <formula>NOT(ISERROR(SEARCH("ACT",H816)))</formula>
    </cfRule>
  </conditionalFormatting>
  <conditionalFormatting sqref="B816:B820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21:B825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26:O855">
    <cfRule type="colorScale" priority="40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826:P855">
    <cfRule type="cellIs" dxfId="27" priority="43" operator="between">
      <formula>500</formula>
      <formula>1000</formula>
    </cfRule>
  </conditionalFormatting>
  <conditionalFormatting sqref="P826:P855">
    <cfRule type="cellIs" dxfId="26" priority="41" operator="equal">
      <formula>0</formula>
    </cfRule>
    <cfRule type="cellIs" dxfId="25" priority="42" operator="greaterThan">
      <formula>1000</formula>
    </cfRule>
  </conditionalFormatting>
  <conditionalFormatting sqref="H826:H855">
    <cfRule type="containsText" dxfId="24" priority="36" operator="containsText" text="GCDH">
      <formula>NOT(ISERROR(SEARCH("GCDH",H826)))</formula>
    </cfRule>
    <cfRule type="containsText" dxfId="23" priority="37" operator="containsText" text="NTC">
      <formula>NOT(ISERROR(SEARCH("NTC",H826)))</formula>
    </cfRule>
    <cfRule type="containsText" dxfId="22" priority="38" operator="containsText" text="shVHL">
      <formula>NOT(ISERROR(SEARCH("shVHL",H826)))</formula>
    </cfRule>
    <cfRule type="containsText" dxfId="21" priority="39" operator="containsText" text="ACT">
      <formula>NOT(ISERROR(SEARCH("ACT",H826)))</formula>
    </cfRule>
  </conditionalFormatting>
  <conditionalFormatting sqref="G826:G865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26:B855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56:O865">
    <cfRule type="colorScale" priority="3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856:P865">
    <cfRule type="cellIs" dxfId="20" priority="35" operator="between">
      <formula>500</formula>
      <formula>1000</formula>
    </cfRule>
  </conditionalFormatting>
  <conditionalFormatting sqref="P856:P865">
    <cfRule type="cellIs" dxfId="19" priority="33" operator="equal">
      <formula>0</formula>
    </cfRule>
    <cfRule type="cellIs" dxfId="18" priority="34" operator="greaterThan">
      <formula>1000</formula>
    </cfRule>
  </conditionalFormatting>
  <conditionalFormatting sqref="H856:H865">
    <cfRule type="containsText" dxfId="17" priority="28" operator="containsText" text="GCDH">
      <formula>NOT(ISERROR(SEARCH("GCDH",H856)))</formula>
    </cfRule>
    <cfRule type="containsText" dxfId="16" priority="29" operator="containsText" text="NTC">
      <formula>NOT(ISERROR(SEARCH("NTC",H856)))</formula>
    </cfRule>
    <cfRule type="containsText" dxfId="15" priority="30" operator="containsText" text="shVHL">
      <formula>NOT(ISERROR(SEARCH("shVHL",H856)))</formula>
    </cfRule>
    <cfRule type="containsText" dxfId="14" priority="31" operator="containsText" text="ACT">
      <formula>NOT(ISERROR(SEARCH("ACT",H856)))</formula>
    </cfRule>
  </conditionalFormatting>
  <conditionalFormatting sqref="B856:B860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61:B865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66:O895">
    <cfRule type="colorScale" priority="1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866:P895">
    <cfRule type="cellIs" dxfId="13" priority="18" operator="between">
      <formula>500</formula>
      <formula>1000</formula>
    </cfRule>
  </conditionalFormatting>
  <conditionalFormatting sqref="P866:P895">
    <cfRule type="cellIs" dxfId="12" priority="16" operator="equal">
      <formula>0</formula>
    </cfRule>
    <cfRule type="cellIs" dxfId="11" priority="17" operator="greaterThan">
      <formula>1000</formula>
    </cfRule>
  </conditionalFormatting>
  <conditionalFormatting sqref="H866:H895">
    <cfRule type="containsText" dxfId="10" priority="11" operator="containsText" text="GCDH">
      <formula>NOT(ISERROR(SEARCH("GCDH",H866)))</formula>
    </cfRule>
    <cfRule type="containsText" dxfId="9" priority="12" operator="containsText" text="NTC">
      <formula>NOT(ISERROR(SEARCH("NTC",H866)))</formula>
    </cfRule>
    <cfRule type="containsText" dxfId="8" priority="13" operator="containsText" text="shVHL">
      <formula>NOT(ISERROR(SEARCH("shVHL",H866)))</formula>
    </cfRule>
    <cfRule type="containsText" dxfId="7" priority="14" operator="containsText" text="ACT">
      <formula>NOT(ISERROR(SEARCH("ACT",H866)))</formula>
    </cfRule>
  </conditionalFormatting>
  <conditionalFormatting sqref="G866:G905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66:B895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96:O905">
    <cfRule type="colorScale" priority="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P896:P905">
    <cfRule type="cellIs" dxfId="6" priority="10" operator="between">
      <formula>500</formula>
      <formula>1000</formula>
    </cfRule>
  </conditionalFormatting>
  <conditionalFormatting sqref="P896:P905">
    <cfRule type="cellIs" dxfId="5" priority="8" operator="equal">
      <formula>0</formula>
    </cfRule>
    <cfRule type="cellIs" dxfId="4" priority="9" operator="greaterThan">
      <formula>1000</formula>
    </cfRule>
  </conditionalFormatting>
  <conditionalFormatting sqref="H896:H905">
    <cfRule type="containsText" dxfId="3" priority="3" operator="containsText" text="GCDH">
      <formula>NOT(ISERROR(SEARCH("GCDH",H896)))</formula>
    </cfRule>
    <cfRule type="containsText" dxfId="2" priority="4" operator="containsText" text="NTC">
      <formula>NOT(ISERROR(SEARCH("NTC",H896)))</formula>
    </cfRule>
    <cfRule type="containsText" dxfId="1" priority="5" operator="containsText" text="shVHL">
      <formula>NOT(ISERROR(SEARCH("shVHL",H896)))</formula>
    </cfRule>
    <cfRule type="containsText" dxfId="0" priority="6" operator="containsText" text="ACT">
      <formula>NOT(ISERROR(SEARCH("ACT",H896)))</formula>
    </cfRule>
  </conditionalFormatting>
  <conditionalFormatting sqref="B896:B90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01:B90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:G65">
    <cfRule type="colorScale" priority="8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2:B55">
    <cfRule type="colorScale" priority="8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 3B</vt:lpstr>
      <vt:lpstr>Fig 3C</vt:lpstr>
      <vt:lpstr>Fig 3D</vt:lpstr>
      <vt:lpstr>Fig 3E</vt:lpstr>
      <vt:lpstr>Fig 3G</vt:lpstr>
      <vt:lpstr>Fig 3H-I</vt:lpstr>
      <vt:lpstr>Fig 3J</vt:lpstr>
      <vt:lpstr>Fig 3K-L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Pedro</cp:lastModifiedBy>
  <dcterms:created xsi:type="dcterms:W3CDTF">2022-11-03T18:46:23Z</dcterms:created>
  <dcterms:modified xsi:type="dcterms:W3CDTF">2023-04-12T11:19:49Z</dcterms:modified>
</cp:coreProperties>
</file>